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6408"/>
  <workbookPr/>
  <mc:AlternateContent xmlns:mc="http://schemas.openxmlformats.org/markup-compatibility/2006">
    <mc:Choice Requires="x15">
      <x15ac:absPath xmlns:x15ac="http://schemas.microsoft.com/office/spreadsheetml/2010/11/ac" url="/Volumes/FAM 2023/Informes/"/>
    </mc:Choice>
  </mc:AlternateContent>
  <bookViews>
    <workbookView xWindow="3760" yWindow="460" windowWidth="27900" windowHeight="13140" activeTab="1"/>
  </bookViews>
  <sheets>
    <sheet name="ANEXO 6 (1)" sheetId="1" r:id="rId1"/>
    <sheet name="ANEXO 6 (2)" sheetId="2" r:id="rId2"/>
    <sheet name="Hoja de trabajo" sheetId="3" r:id="rId3"/>
  </sheets>
  <definedNames>
    <definedName name="Print_Titles_0" localSheetId="1">'ANEXO 6 (2)'!$1:$7</definedName>
  </definedNames>
  <calcPr calcId="15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5" i="2" l="1"/>
  <c r="K57" i="2"/>
  <c r="N57" i="2"/>
  <c r="Q57" i="2"/>
  <c r="E57" i="2"/>
  <c r="F57" i="2"/>
  <c r="I57" i="2"/>
  <c r="L57" i="2"/>
  <c r="O57" i="2"/>
  <c r="H58" i="2"/>
  <c r="K58" i="2"/>
  <c r="N58" i="2"/>
  <c r="Q58" i="2"/>
  <c r="E58" i="2"/>
  <c r="F58" i="2"/>
  <c r="I58" i="2"/>
  <c r="L58" i="2"/>
  <c r="O58" i="2"/>
  <c r="E59" i="2"/>
  <c r="F59" i="2"/>
  <c r="I59" i="2"/>
  <c r="D16" i="1"/>
  <c r="D17" i="1"/>
  <c r="D18" i="1"/>
  <c r="D19" i="1"/>
  <c r="D20" i="1"/>
  <c r="D21" i="1"/>
  <c r="D22" i="1"/>
  <c r="D23" i="1"/>
  <c r="D24" i="1"/>
  <c r="D25" i="1"/>
  <c r="D26" i="1"/>
  <c r="N59" i="2"/>
  <c r="L59" i="2"/>
  <c r="O59" i="2"/>
  <c r="E60" i="2"/>
  <c r="F60" i="2"/>
  <c r="I60" i="2"/>
  <c r="L60" i="2"/>
  <c r="O60" i="2"/>
  <c r="E10" i="2"/>
  <c r="H83" i="2"/>
  <c r="E83" i="2"/>
  <c r="K83" i="2"/>
  <c r="I83" i="2"/>
  <c r="N83" i="2"/>
  <c r="L83" i="2"/>
  <c r="Q83" i="2"/>
  <c r="O83" i="2"/>
  <c r="H84" i="2"/>
  <c r="E84" i="2"/>
  <c r="K84" i="2"/>
  <c r="I84" i="2"/>
  <c r="N84" i="2"/>
  <c r="L84" i="2"/>
  <c r="Q84" i="2"/>
  <c r="O84" i="2"/>
  <c r="W13" i="3"/>
  <c r="X13" i="3"/>
  <c r="W23" i="3"/>
  <c r="X23" i="3"/>
  <c r="Q23" i="3"/>
  <c r="R23" i="3"/>
  <c r="W24" i="3"/>
  <c r="M19" i="1"/>
  <c r="W14" i="3"/>
  <c r="L19" i="1"/>
  <c r="V23" i="3"/>
  <c r="K19" i="1"/>
  <c r="U23" i="3"/>
  <c r="I19" i="1"/>
  <c r="V13" i="3"/>
  <c r="J19" i="1"/>
  <c r="U13" i="3"/>
  <c r="H19" i="1"/>
  <c r="V37" i="3"/>
  <c r="Q24" i="3"/>
  <c r="M18" i="1"/>
  <c r="Q13" i="3"/>
  <c r="R13" i="3"/>
  <c r="Q14" i="3"/>
  <c r="L18" i="1"/>
  <c r="P23" i="3"/>
  <c r="K18" i="1"/>
  <c r="P13" i="3"/>
  <c r="J18" i="1"/>
  <c r="O23" i="3"/>
  <c r="I18" i="1"/>
  <c r="O13" i="3"/>
  <c r="H18" i="1"/>
  <c r="K23" i="3"/>
  <c r="L23" i="3"/>
  <c r="K24" i="3"/>
  <c r="M17" i="1"/>
  <c r="K13" i="3"/>
  <c r="L13" i="3"/>
  <c r="K14" i="3"/>
  <c r="L17" i="1"/>
  <c r="J23" i="3"/>
  <c r="K17" i="1"/>
  <c r="J13" i="3"/>
  <c r="J17" i="1"/>
  <c r="I23" i="3"/>
  <c r="I17" i="1"/>
  <c r="I13" i="3"/>
  <c r="H17" i="1"/>
  <c r="E23" i="3"/>
  <c r="F23" i="3"/>
  <c r="E24" i="3"/>
  <c r="M16" i="1"/>
  <c r="M20" i="1"/>
  <c r="E13" i="3"/>
  <c r="F13" i="3"/>
  <c r="D23" i="3"/>
  <c r="K16" i="1"/>
  <c r="D13" i="3"/>
  <c r="J16" i="1"/>
  <c r="J20" i="1"/>
  <c r="C23" i="3"/>
  <c r="C13" i="3"/>
  <c r="H16" i="1"/>
  <c r="H20" i="1"/>
  <c r="E9" i="2"/>
  <c r="K20" i="1"/>
  <c r="N20" i="1"/>
  <c r="L52" i="2"/>
  <c r="I29" i="2"/>
  <c r="X37" i="3"/>
  <c r="W37" i="3"/>
  <c r="R37" i="3"/>
  <c r="Q37" i="3"/>
  <c r="P37" i="3"/>
  <c r="L37" i="3"/>
  <c r="K37" i="3"/>
  <c r="J37" i="3"/>
  <c r="F37" i="3"/>
  <c r="E37" i="3"/>
  <c r="D37" i="3"/>
  <c r="I36" i="3"/>
  <c r="O36" i="3"/>
  <c r="U36" i="3"/>
  <c r="H36" i="3"/>
  <c r="N36" i="3"/>
  <c r="T36" i="3"/>
  <c r="O26" i="3"/>
  <c r="K26" i="3"/>
  <c r="Q122" i="2"/>
  <c r="O122" i="2"/>
  <c r="N122" i="2"/>
  <c r="L122" i="2"/>
  <c r="K122" i="2"/>
  <c r="H122" i="2"/>
  <c r="F122" i="2"/>
  <c r="O117" i="2"/>
  <c r="L117" i="2"/>
  <c r="I117" i="2"/>
  <c r="F117" i="2"/>
  <c r="E117" i="2"/>
  <c r="O116" i="2"/>
  <c r="L116" i="2"/>
  <c r="I116" i="2"/>
  <c r="F116" i="2"/>
  <c r="E116" i="2"/>
  <c r="Q110" i="2"/>
  <c r="O110" i="2"/>
  <c r="N110" i="2"/>
  <c r="L110" i="2"/>
  <c r="K110" i="2"/>
  <c r="I110" i="2"/>
  <c r="H110" i="2"/>
  <c r="F110" i="2"/>
  <c r="H104" i="2"/>
  <c r="K104" i="2"/>
  <c r="O99" i="2"/>
  <c r="L99" i="2"/>
  <c r="I99" i="2"/>
  <c r="F99" i="2"/>
  <c r="E99" i="2"/>
  <c r="Q98" i="2"/>
  <c r="O98" i="2"/>
  <c r="N98" i="2"/>
  <c r="L98" i="2"/>
  <c r="K98" i="2"/>
  <c r="I98" i="2"/>
  <c r="H98" i="2"/>
  <c r="F98" i="2"/>
  <c r="Q97" i="2"/>
  <c r="O97" i="2"/>
  <c r="N97" i="2"/>
  <c r="L97" i="2"/>
  <c r="K97" i="2"/>
  <c r="I97" i="2"/>
  <c r="H97" i="2"/>
  <c r="F97" i="2"/>
  <c r="O96" i="2"/>
  <c r="L96" i="2"/>
  <c r="I96" i="2"/>
  <c r="F96" i="2"/>
  <c r="E96" i="2"/>
  <c r="O95" i="2"/>
  <c r="L95" i="2"/>
  <c r="I95" i="2"/>
  <c r="F95" i="2"/>
  <c r="E95" i="2"/>
  <c r="Q90" i="2"/>
  <c r="O90" i="2"/>
  <c r="N90" i="2"/>
  <c r="L90" i="2"/>
  <c r="K90" i="2"/>
  <c r="I90" i="2"/>
  <c r="H90" i="2"/>
  <c r="F90" i="2"/>
  <c r="E90" i="2"/>
  <c r="F89" i="2"/>
  <c r="F81" i="2"/>
  <c r="K80" i="2"/>
  <c r="I80" i="2"/>
  <c r="F80" i="2"/>
  <c r="H76" i="2"/>
  <c r="G76" i="2"/>
  <c r="F76" i="2"/>
  <c r="E76" i="2"/>
  <c r="Q74" i="2"/>
  <c r="O74" i="2"/>
  <c r="N74" i="2"/>
  <c r="L74" i="2"/>
  <c r="K74" i="2"/>
  <c r="I74" i="2"/>
  <c r="H74" i="2"/>
  <c r="F74" i="2"/>
  <c r="K73" i="2"/>
  <c r="N73" i="2"/>
  <c r="F73" i="2"/>
  <c r="Q66" i="2"/>
  <c r="O66" i="2"/>
  <c r="N66" i="2"/>
  <c r="L66" i="2"/>
  <c r="K66" i="2"/>
  <c r="I66" i="2"/>
  <c r="H66" i="2"/>
  <c r="F66" i="2"/>
  <c r="K65" i="2"/>
  <c r="N65" i="2"/>
  <c r="F65" i="2"/>
  <c r="K76" i="2"/>
  <c r="Q50" i="2"/>
  <c r="O50" i="2"/>
  <c r="N50" i="2"/>
  <c r="L50" i="2"/>
  <c r="K50" i="2"/>
  <c r="I50" i="2"/>
  <c r="H50" i="2"/>
  <c r="F50" i="2"/>
  <c r="K49" i="2"/>
  <c r="I49" i="2"/>
  <c r="F49" i="2"/>
  <c r="Q42" i="2"/>
  <c r="O42" i="2"/>
  <c r="N42" i="2"/>
  <c r="L42" i="2"/>
  <c r="K42" i="2"/>
  <c r="I42" i="2"/>
  <c r="H42" i="2"/>
  <c r="F42" i="2"/>
  <c r="K41" i="2"/>
  <c r="I76" i="2"/>
  <c r="F41" i="2"/>
  <c r="Q36" i="2"/>
  <c r="O36" i="2"/>
  <c r="N36" i="2"/>
  <c r="L36" i="2"/>
  <c r="K36" i="2"/>
  <c r="I36" i="2"/>
  <c r="H36" i="2"/>
  <c r="F36" i="2"/>
  <c r="Q35" i="2"/>
  <c r="O35" i="2"/>
  <c r="N35" i="2"/>
  <c r="L35" i="2"/>
  <c r="K35" i="2"/>
  <c r="I35" i="2"/>
  <c r="H35" i="2"/>
  <c r="F35" i="2"/>
  <c r="O29" i="2"/>
  <c r="F29" i="2"/>
  <c r="Q28" i="2"/>
  <c r="O28" i="2"/>
  <c r="K28" i="2"/>
  <c r="I28" i="2"/>
  <c r="H28" i="2"/>
  <c r="F28" i="2"/>
  <c r="Q22" i="2"/>
  <c r="O22" i="2"/>
  <c r="N22" i="2"/>
  <c r="L22" i="2"/>
  <c r="K22" i="2"/>
  <c r="I22" i="2"/>
  <c r="H22" i="2"/>
  <c r="F22" i="2"/>
  <c r="Q17" i="2"/>
  <c r="O17" i="2"/>
  <c r="N17" i="2"/>
  <c r="N18" i="2"/>
  <c r="K17" i="2"/>
  <c r="K18" i="2"/>
  <c r="H17" i="2"/>
  <c r="F17" i="2"/>
  <c r="C33" i="1"/>
  <c r="A33" i="1"/>
  <c r="D32" i="1"/>
  <c r="D31" i="1"/>
  <c r="O27" i="2"/>
  <c r="D30" i="1"/>
  <c r="D29" i="1"/>
  <c r="D28" i="1"/>
  <c r="D27" i="1"/>
  <c r="D26" i="3"/>
  <c r="U26" i="3"/>
  <c r="V26" i="3"/>
  <c r="D33" i="1"/>
  <c r="P26" i="3"/>
  <c r="F104" i="2"/>
  <c r="W26" i="3"/>
  <c r="Q26" i="3"/>
  <c r="J26" i="3"/>
  <c r="I26" i="3"/>
  <c r="I122" i="2"/>
  <c r="E89" i="2"/>
  <c r="V38" i="3"/>
  <c r="V40" i="3"/>
  <c r="O115" i="2"/>
  <c r="K89" i="2"/>
  <c r="I89" i="2"/>
  <c r="I27" i="2"/>
  <c r="E66" i="2"/>
  <c r="L123" i="2"/>
  <c r="F109" i="2"/>
  <c r="J38" i="3"/>
  <c r="J40" i="3"/>
  <c r="I115" i="2"/>
  <c r="L68" i="2"/>
  <c r="L67" i="2"/>
  <c r="I44" i="2"/>
  <c r="J76" i="2"/>
  <c r="I52" i="2"/>
  <c r="H68" i="2"/>
  <c r="F68" i="2"/>
  <c r="O34" i="2"/>
  <c r="L34" i="2"/>
  <c r="I34" i="2"/>
  <c r="O123" i="2"/>
  <c r="I123" i="2"/>
  <c r="E35" i="2"/>
  <c r="N49" i="2"/>
  <c r="L49" i="2"/>
  <c r="H67" i="2"/>
  <c r="E67" i="2"/>
  <c r="Q18" i="2"/>
  <c r="I51" i="2"/>
  <c r="I67" i="2"/>
  <c r="I68" i="2"/>
  <c r="H82" i="2"/>
  <c r="F82" i="2"/>
  <c r="N104" i="2"/>
  <c r="I43" i="2"/>
  <c r="K81" i="2"/>
  <c r="I81" i="2"/>
  <c r="I104" i="2"/>
  <c r="D38" i="3"/>
  <c r="D40" i="3"/>
  <c r="P38" i="3"/>
  <c r="P40" i="3"/>
  <c r="L115" i="2"/>
  <c r="N89" i="2"/>
  <c r="L89" i="2"/>
  <c r="F115" i="2"/>
  <c r="E115" i="2"/>
  <c r="F123" i="2"/>
  <c r="E123" i="2"/>
  <c r="L43" i="2"/>
  <c r="L44" i="2"/>
  <c r="I109" i="2"/>
  <c r="Q104" i="2"/>
  <c r="L109" i="2"/>
  <c r="L104" i="2"/>
  <c r="L51" i="2"/>
  <c r="E34" i="2"/>
  <c r="F34" i="2"/>
  <c r="O67" i="2"/>
  <c r="O68" i="2"/>
  <c r="E52" i="2"/>
  <c r="F52" i="2"/>
  <c r="E43" i="2"/>
  <c r="F43" i="2"/>
  <c r="F51" i="2"/>
  <c r="E51" i="2"/>
  <c r="F44" i="2"/>
  <c r="E44" i="2"/>
  <c r="F27" i="2"/>
  <c r="E68" i="2"/>
  <c r="Q89" i="2"/>
  <c r="O89" i="2"/>
  <c r="O104" i="2"/>
  <c r="O109" i="2"/>
  <c r="E104" i="2"/>
  <c r="O52" i="2"/>
  <c r="O51" i="2"/>
  <c r="E109" i="2"/>
  <c r="O43" i="2"/>
  <c r="O44" i="2"/>
  <c r="L27" i="2"/>
  <c r="E27" i="2"/>
  <c r="N28" i="2"/>
  <c r="L28" i="2"/>
  <c r="E29" i="2"/>
  <c r="L29" i="2"/>
  <c r="E28" i="2"/>
  <c r="E81" i="2"/>
  <c r="E80" i="2"/>
  <c r="E82" i="2"/>
  <c r="N81" i="2"/>
  <c r="Q81" i="2"/>
  <c r="O81" i="2"/>
  <c r="K82" i="2"/>
  <c r="I82" i="2"/>
  <c r="N80" i="2"/>
  <c r="F67" i="2"/>
  <c r="H75" i="2"/>
  <c r="F75" i="2"/>
  <c r="H18" i="2"/>
  <c r="F18" i="2"/>
  <c r="E14" i="3"/>
  <c r="L16" i="1"/>
  <c r="L20" i="1"/>
  <c r="C26" i="3"/>
  <c r="E26" i="3"/>
  <c r="I73" i="2"/>
  <c r="O76" i="2"/>
  <c r="L76" i="2"/>
  <c r="K75" i="2"/>
  <c r="I75" i="2"/>
  <c r="I65" i="2"/>
  <c r="I41" i="2"/>
  <c r="N41" i="2"/>
  <c r="L41" i="2"/>
  <c r="E42" i="2"/>
  <c r="E50" i="2"/>
  <c r="E98" i="2"/>
  <c r="E97" i="2"/>
  <c r="E110" i="2"/>
  <c r="E122" i="2"/>
  <c r="L81" i="2"/>
  <c r="F84" i="2"/>
  <c r="F83" i="2"/>
  <c r="L73" i="2"/>
  <c r="Q73" i="2"/>
  <c r="E74" i="2"/>
  <c r="Q65" i="2"/>
  <c r="O65" i="2"/>
  <c r="P76" i="2"/>
  <c r="L65" i="2"/>
  <c r="E65" i="2"/>
  <c r="T76" i="2"/>
  <c r="Q49" i="2"/>
  <c r="R76" i="2"/>
  <c r="N76" i="2"/>
  <c r="H19" i="2"/>
  <c r="E36" i="2"/>
  <c r="K19" i="2"/>
  <c r="I18" i="2"/>
  <c r="I17" i="2"/>
  <c r="N19" i="2"/>
  <c r="L18" i="2"/>
  <c r="E17" i="2"/>
  <c r="E18" i="2"/>
  <c r="L17" i="2"/>
  <c r="Q19" i="2"/>
  <c r="E22" i="2"/>
  <c r="O18" i="2"/>
  <c r="I16" i="1"/>
  <c r="I20" i="1"/>
  <c r="Q80" i="2"/>
  <c r="L80" i="2"/>
  <c r="N82" i="2"/>
  <c r="L82" i="2"/>
  <c r="Q41" i="2"/>
  <c r="M76" i="2"/>
  <c r="N75" i="2"/>
  <c r="L75" i="2"/>
  <c r="O73" i="2"/>
  <c r="E73" i="2"/>
  <c r="S76" i="2"/>
  <c r="E49" i="2"/>
  <c r="O49" i="2"/>
  <c r="H20" i="2"/>
  <c r="F19" i="2"/>
  <c r="K20" i="2"/>
  <c r="I19" i="2"/>
  <c r="N20" i="2"/>
  <c r="L19" i="2"/>
  <c r="Q20" i="2"/>
  <c r="E19" i="2"/>
  <c r="O19" i="2"/>
  <c r="O80" i="2"/>
  <c r="Q82" i="2"/>
  <c r="O82" i="2"/>
  <c r="O41" i="2"/>
  <c r="E41" i="2"/>
  <c r="Q76" i="2"/>
  <c r="Q75" i="2"/>
  <c r="H21" i="2"/>
  <c r="F21" i="2"/>
  <c r="F20" i="2"/>
  <c r="K21" i="2"/>
  <c r="I21" i="2"/>
  <c r="I20" i="2"/>
  <c r="L20" i="2"/>
  <c r="N21" i="2"/>
  <c r="L21" i="2"/>
  <c r="Q21" i="2"/>
  <c r="E20" i="2"/>
  <c r="O20" i="2"/>
  <c r="O75" i="2"/>
  <c r="E75" i="2"/>
  <c r="O21" i="2"/>
  <c r="E21" i="2"/>
</calcChain>
</file>

<file path=xl/sharedStrings.xml><?xml version="1.0" encoding="utf-8"?>
<sst xmlns="http://schemas.openxmlformats.org/spreadsheetml/2006/main" count="627" uniqueCount="261">
  <si>
    <t>ANEXO 6  DEL CONVENIO ESPECÍFICO DE COLABORACIÓN EN MATERIA DE TRANSFERENCIA DE RECURSOS PRESUPUESTARIOS FEDERALES CON EL CARÁCTER DE SUBSIDIOS, PARA LA OPERACIÓN DEL PROGRAMA FORTALECIMIENTO A LA ATENCIÓN MÉDICA S200</t>
  </si>
  <si>
    <t xml:space="preserve">Entidad Federativa </t>
  </si>
  <si>
    <t>Consultas de primera vez por diagnóstico y/o tratamiento reportadas en IG* en el periodo</t>
  </si>
  <si>
    <t>Consultas de primera vez por diagnóstico y/o tratamiento reportadas en DGIS*</t>
  </si>
  <si>
    <t>Consultas subsecuentes reportadas en IG en el periodo</t>
  </si>
  <si>
    <t>Consultas subsecuentes reportadas en DGIS</t>
  </si>
  <si>
    <r>
      <rPr>
        <sz val="8"/>
        <color rgb="FF000000"/>
        <rFont val="Montserrat"/>
      </rPr>
      <t xml:space="preserve">Acciones al individuo </t>
    </r>
    <r>
      <rPr>
        <b/>
        <sz val="8"/>
        <color rgb="FF000000"/>
        <rFont val="Montserrat"/>
      </rPr>
      <t xml:space="preserve">más </t>
    </r>
    <r>
      <rPr>
        <sz val="8"/>
        <color rgb="FF000000"/>
        <rFont val="Montserrat"/>
      </rPr>
      <t>acciones a a la comunidad reportadas en IG en el periodo</t>
    </r>
  </si>
  <si>
    <r>
      <rPr>
        <sz val="8"/>
        <color rgb="FF000000"/>
        <rFont val="Montserrat"/>
      </rPr>
      <t xml:space="preserve">Acciones al individuo </t>
    </r>
    <r>
      <rPr>
        <b/>
        <sz val="8"/>
        <color rgb="FF000000"/>
        <rFont val="Montserrat"/>
      </rPr>
      <t>más</t>
    </r>
    <r>
      <rPr>
        <sz val="8"/>
        <color rgb="FF000000"/>
        <rFont val="Montserrat"/>
      </rPr>
      <t xml:space="preserve"> acciones a la comunidad reportadas en  DGIS</t>
    </r>
  </si>
  <si>
    <t>Muertes maternas por lugar de origen en el periodo</t>
  </si>
  <si>
    <t>Trimestre:</t>
  </si>
  <si>
    <t>TABLA 1. PIRÁMIDE POBLACIONAL
 (COBERTURA OBJETIVO UNIDADES MÉDICAS MÓVILES)</t>
  </si>
  <si>
    <t>Cobertura Operativa
por trimestre</t>
  </si>
  <si>
    <t>Hombres</t>
  </si>
  <si>
    <t>Rango de Edad</t>
  </si>
  <si>
    <t>Mujeres</t>
  </si>
  <si>
    <t>Hombres+Mujeres</t>
  </si>
  <si>
    <t>70 y más</t>
  </si>
  <si>
    <t>1er</t>
  </si>
  <si>
    <t>65 a 69</t>
  </si>
  <si>
    <t>2do</t>
  </si>
  <si>
    <t>60 a 64</t>
  </si>
  <si>
    <t xml:space="preserve">3er </t>
  </si>
  <si>
    <t xml:space="preserve">55 a 59 </t>
  </si>
  <si>
    <t>4to</t>
  </si>
  <si>
    <t>50 a 54</t>
  </si>
  <si>
    <t>Total</t>
  </si>
  <si>
    <t>45 a 49</t>
  </si>
  <si>
    <t>40 a 44</t>
  </si>
  <si>
    <t>Causa de diferencia entre cifras de IG* (Informe Gerencial) y plataforma de la DGIS* (Dirección General de Información en Salud)</t>
  </si>
  <si>
    <t>35 a 39</t>
  </si>
  <si>
    <t>30 a 34</t>
  </si>
  <si>
    <t>25 a 29</t>
  </si>
  <si>
    <t>20 a 24</t>
  </si>
  <si>
    <t>Consultas subsecuentes</t>
  </si>
  <si>
    <t>15 a 19</t>
  </si>
  <si>
    <t>10 a 14</t>
  </si>
  <si>
    <t>5 a 9</t>
  </si>
  <si>
    <t>2 a 4 años</t>
  </si>
  <si>
    <t>1 año</t>
  </si>
  <si>
    <t>&lt; de 1 año</t>
  </si>
  <si>
    <t xml:space="preserve">   Fecha de la consulta en DGIS (ddmmaa):</t>
  </si>
  <si>
    <t>Población de Anexo 5:</t>
  </si>
  <si>
    <r>
      <rPr>
        <b/>
        <sz val="10"/>
        <color rgb="FF000000"/>
        <rFont val="Montserrat"/>
      </rPr>
      <t xml:space="preserve">Supervisor Estatal </t>
    </r>
    <r>
      <rPr>
        <b/>
        <i/>
        <sz val="10"/>
        <color rgb="FF000000"/>
        <rFont val="Montserrat"/>
      </rPr>
      <t>(nombre y firma)</t>
    </r>
  </si>
  <si>
    <r>
      <rPr>
        <b/>
        <sz val="10"/>
        <color rgb="FF000000"/>
        <rFont val="Montserrat"/>
      </rPr>
      <t xml:space="preserve">Coordinador Estatal </t>
    </r>
    <r>
      <rPr>
        <b/>
        <i/>
        <sz val="10"/>
        <color rgb="FF000000"/>
        <rFont val="Montserrat"/>
      </rPr>
      <t>(nombre y firma)</t>
    </r>
  </si>
  <si>
    <t>Responsable de integración</t>
  </si>
  <si>
    <t xml:space="preserve">Responsable de revisión y validación </t>
  </si>
  <si>
    <t>ANEXO 6  DEL CONVENIO ESPECÍFICO DE COLABORACIÓN EN MATERIA DE TRANSFERENCIA DE RECURSOS PRESUPUESTARIOS 
FEDERALES CON EL CARÁCTER DE SUBSIDIOS, PARA LA OPERACIÓN DEL PROGRAMA FORTALECIMIENTO A LA ATENCIÓN MÉDICA S200</t>
  </si>
  <si>
    <t>Entidad Federativa:</t>
  </si>
  <si>
    <r>
      <rPr>
        <b/>
        <i/>
        <sz val="10"/>
        <color rgb="FF000000"/>
        <rFont val="Montserrat"/>
      </rPr>
      <t>Trimestre</t>
    </r>
    <r>
      <rPr>
        <b/>
        <sz val="10"/>
        <color rgb="FF000000"/>
        <rFont val="Montserrat"/>
      </rPr>
      <t>:</t>
    </r>
  </si>
  <si>
    <t>I. Control Nutricional</t>
  </si>
  <si>
    <t>ALCANZADO AL PERIODO</t>
  </si>
  <si>
    <t>REALIZADO</t>
  </si>
  <si>
    <t>1er. Trimestre</t>
  </si>
  <si>
    <t>2do. Trimestre</t>
  </si>
  <si>
    <t>3er. Trimestre</t>
  </si>
  <si>
    <t>4to. Trimestre</t>
  </si>
  <si>
    <t>(N/D)</t>
  </si>
  <si>
    <t>Numerador (N)</t>
  </si>
  <si>
    <t>Denominador (D)</t>
  </si>
  <si>
    <t>Porcentaje de niños con obesidad y sobrepeso</t>
  </si>
  <si>
    <t>Porcentaje de niños con peso para la talla normal</t>
  </si>
  <si>
    <t>Porcentaje de niños con desnutrición leve</t>
  </si>
  <si>
    <t>Porcentaje de niños con desnutrición moderada</t>
  </si>
  <si>
    <t>Porcentaje de niños con desnutrición grave</t>
  </si>
  <si>
    <t>Porcentaje de niños recuperados de desnutrición</t>
  </si>
  <si>
    <t>II. Enfermedades Diarreicas Agudas en menores de cinco años</t>
  </si>
  <si>
    <t>Porcentaje de enfermedades diarreicas agudas de primera vez en menores de cinco años</t>
  </si>
  <si>
    <t>Porcentaje de casos de enfermedades diarreicas agudas en menores de cinco años que requirieron plan A</t>
  </si>
  <si>
    <t>Porcentaje madres capacitadas en enfermedades diarreicas agudas</t>
  </si>
  <si>
    <t>III. Enfermedades Respiratoria Agudas en menores de cinco años</t>
  </si>
  <si>
    <t>Porcentaje de infecciones respiratorias agudas en  menores de cinco años</t>
  </si>
  <si>
    <t>Porcentaje de casos de infecciones  respiratorias agudas en  menores de cinco años que requirieron antibiótico</t>
  </si>
  <si>
    <t>Porcentaje madres capacitadas en infecciones  respiratorias agudas</t>
  </si>
  <si>
    <t>IV. Diabetes Mellitus</t>
  </si>
  <si>
    <t>Porcentaje de pacientes con  Diabetes Mellitus en tratamiento</t>
  </si>
  <si>
    <t>Porcentaje de pacientes con  Diabetes Mellitus controlados</t>
  </si>
  <si>
    <t>Porcentaje de casos nuevos de  Diabetes Mellitus</t>
  </si>
  <si>
    <t>Porcentaje de detecciones para Diabetes Mellitus</t>
  </si>
  <si>
    <t>V. Hipertensión Arterial Sistémica</t>
  </si>
  <si>
    <t>Porcentaje de pacientes con Hipertensión Arterial Sistémica en tratamiento</t>
  </si>
  <si>
    <t>Porcentaje de pacientes con  Hipertensión Arterial Sistémica controlados</t>
  </si>
  <si>
    <t>Porcentaje de casos nuevos de Hipertensión Arterial Sistémica</t>
  </si>
  <si>
    <t>Porcentaje de detecciones para Hipertensión Arterial Sistémica</t>
  </si>
  <si>
    <t>VI. Obesidad</t>
  </si>
  <si>
    <t>Porcentaje de pacientes con Obesidad en tratamiento</t>
  </si>
  <si>
    <t>Porcentaje de pacientes con Obesidad controlados</t>
  </si>
  <si>
    <t>Porcentaje de casos nuevos de Obesidad</t>
  </si>
  <si>
    <t>Porcentaje de detecciones para Obesidad</t>
  </si>
  <si>
    <t>VII. Dislipidemias</t>
  </si>
  <si>
    <t>Porcentaje de pacientes con Dislipidemias en tratamiento</t>
  </si>
  <si>
    <t>Porcentaje de pacientes con Dislipidemias controlados</t>
  </si>
  <si>
    <t>Porcentaje de casos nuevos de Dislipidemias</t>
  </si>
  <si>
    <t>Porcentaje de detecciones para Dislipidemias</t>
  </si>
  <si>
    <t>VIII. Síndrome Metabólico</t>
  </si>
  <si>
    <t>Corregir redacción manual</t>
  </si>
  <si>
    <t>Porcentaje de pacientes con Síndrome metabólico en tratamiento</t>
  </si>
  <si>
    <t>Porcentaje de pacientes con Síndrome metabólico controlados</t>
  </si>
  <si>
    <t xml:space="preserve">Porcentaje de casos nuevos de Síndrome metabólico </t>
  </si>
  <si>
    <t>IX. Cáncer Cervicouterino</t>
  </si>
  <si>
    <t>Porcentaje de detecciones oportunas de cáncer cérvico uterino</t>
  </si>
  <si>
    <t>Porcentaje de detecciones de Virus de Papiloma Humano</t>
  </si>
  <si>
    <t>Cobertura de tamizaje en mujeres de 25 a 64 años con citología o prueba de VPH</t>
  </si>
  <si>
    <t>Porcentaje de casos nuevos de Displasia (leve, moderada y severa)</t>
  </si>
  <si>
    <t>Tasa de detección de cáncer cérvico uterino</t>
  </si>
  <si>
    <t>X. Cáncer de Mama</t>
  </si>
  <si>
    <t>Cobertura de tamizaje en mujeres de 25 a 39 años con exploración clínica de mama</t>
  </si>
  <si>
    <t>Tasa de detección de cáncer de mama</t>
  </si>
  <si>
    <t>XI. Control Prenatal y Puerperio</t>
  </si>
  <si>
    <t>Porcentaje de detecciones de mujeres embarazadas en el primer trimestre de gestación</t>
  </si>
  <si>
    <t>Proporción de consultas a mujeres embarazadas</t>
  </si>
  <si>
    <t>Porcentaje de mujeres con embarazo de alto riesgo de primera vez</t>
  </si>
  <si>
    <t xml:space="preserve">Porcentaje de mujeres con embarazo de alto riesgo de primera vez referidas a segundo o tercer nivel </t>
  </si>
  <si>
    <t>Proporción de consultas de seguimiento a puérperas</t>
  </si>
  <si>
    <t>XII. Prevención de defectos al nacimiento</t>
  </si>
  <si>
    <t>Porcentaje de mujeres en edad fértil que recibieron ácido fólico</t>
  </si>
  <si>
    <t>XIII. Planificación Familiar</t>
  </si>
  <si>
    <t>Porcentaje de usuarios activos de planificación familiar</t>
  </si>
  <si>
    <t xml:space="preserve">Porcentaje de puérperas aceptantes de planificación familiar </t>
  </si>
  <si>
    <t>XIV. Atención Odontológica</t>
  </si>
  <si>
    <t>Proporción del uso de consultorios dentales</t>
  </si>
  <si>
    <t>Porcentaje de acciones preventivas odontológicas</t>
  </si>
  <si>
    <t>Porcentaje de acciones curativas odontológicas</t>
  </si>
  <si>
    <t>XV. Vacunación</t>
  </si>
  <si>
    <t>(N/D)*100</t>
  </si>
  <si>
    <t>Porcentaje de vacunación en embarazadas</t>
  </si>
  <si>
    <t>Porcentaje de vacunación en menores de 9 años</t>
  </si>
  <si>
    <t>CAUSAS POR LAS QUE SE OBTUVIERON LOS RESULTADOS</t>
  </si>
  <si>
    <t>ACCIONES PARA MEJORAR RESULTADOS OBTENIDOS</t>
  </si>
  <si>
    <t>I</t>
  </si>
  <si>
    <t>II</t>
  </si>
  <si>
    <t>III</t>
  </si>
  <si>
    <t>IV</t>
  </si>
  <si>
    <t>V</t>
  </si>
  <si>
    <t>VI</t>
  </si>
  <si>
    <t>VII</t>
  </si>
  <si>
    <t>VIII</t>
  </si>
  <si>
    <t>IX</t>
  </si>
  <si>
    <t>X</t>
  </si>
  <si>
    <t>XI</t>
  </si>
  <si>
    <t>XII</t>
  </si>
  <si>
    <t>XIII</t>
  </si>
  <si>
    <t>XIV</t>
  </si>
  <si>
    <t>XV</t>
  </si>
  <si>
    <t>REGISTRO INDISPENSABLE PARA LLENADO DE HOJA 1 (VINCULADO)</t>
  </si>
  <si>
    <t>Nota: Al registrarlo aquí, en automático se verán reflejados los datos en la hoja 1 del anexo 6</t>
  </si>
  <si>
    <t>Acciones de promoción y prevención</t>
  </si>
  <si>
    <t>Consultas de primera vez por diagnóstico y/o tratamiento</t>
  </si>
  <si>
    <t>Al individuo</t>
  </si>
  <si>
    <t>A la comunidad</t>
  </si>
  <si>
    <t>ENERO</t>
  </si>
  <si>
    <t>ABRIL</t>
  </si>
  <si>
    <t>JULIO</t>
  </si>
  <si>
    <t>OCTUBRE</t>
  </si>
  <si>
    <t>FEBRERO</t>
  </si>
  <si>
    <t>MAYO</t>
  </si>
  <si>
    <t>AGOSTO</t>
  </si>
  <si>
    <t>NOVIEMBRE</t>
  </si>
  <si>
    <t>MARZO</t>
  </si>
  <si>
    <t>JUNIO</t>
  </si>
  <si>
    <t>SEPTIEMBRE</t>
  </si>
  <si>
    <t>DICIEMBRE</t>
  </si>
  <si>
    <t>DIF*</t>
  </si>
  <si>
    <t>DIF*= Diferencias entre lo informado en IG y lo reportado en DGIS</t>
  </si>
  <si>
    <t>REGISTRO INDISPENSABLE PARA EL DENOMINADOR 14.1 (VINCULADO)</t>
  </si>
  <si>
    <t>Días laborados en localidad y reportados en IG del periodo</t>
  </si>
  <si>
    <t>De ser necesario por su universo de UMM Federales, insertar o eliminar filas para ajustarlo al total de sus UMM tipo 2 y tipo 3; recuerde que al insertar o eliminar filas, deberá verificar que la suma incluya al total de sus UMM (fila 39)
Nota: basta con registrar la tipología y CLUES del primer trimestre, y los demás trimestres tendrán ya registrados los datos.</t>
  </si>
  <si>
    <t>TIPO</t>
  </si>
  <si>
    <t>CLUES</t>
  </si>
  <si>
    <t>SI</t>
  </si>
  <si>
    <t>Tipo II</t>
  </si>
  <si>
    <t>Suma de días laborados</t>
  </si>
  <si>
    <t>Factor</t>
  </si>
  <si>
    <t>Días laborados multiplicado por el factor*</t>
  </si>
  <si>
    <t>Fecha de revisión INSABI:</t>
  </si>
  <si>
    <r>
      <t xml:space="preserve">HOJA DE TRABAJO. NO IMPRIMIR, DEBE SER ACTUALIZADA Y PERMANECER EN EL ENVÍO ELECTRÓNICO AL INSABI. </t>
    </r>
    <r>
      <rPr>
        <b/>
        <sz val="11"/>
        <color rgb="FFFF0000"/>
        <rFont val="Calibri"/>
        <family val="2"/>
      </rPr>
      <t>NO ELIMINAR.</t>
    </r>
  </si>
  <si>
    <r>
      <t xml:space="preserve">Información obtenida de lo </t>
    </r>
    <r>
      <rPr>
        <b/>
        <sz val="11"/>
        <color rgb="FFFFFF00"/>
        <rFont val="Calibri"/>
        <family val="2"/>
      </rPr>
      <t xml:space="preserve">registrado en los IG del periodo </t>
    </r>
    <r>
      <rPr>
        <b/>
        <sz val="11"/>
        <color rgb="FFFFFFFF"/>
        <rFont val="Calibri"/>
        <family val="2"/>
      </rPr>
      <t>y enviados al INSABI</t>
    </r>
  </si>
  <si>
    <r>
      <t>Información obtenida de la</t>
    </r>
    <r>
      <rPr>
        <b/>
        <sz val="11"/>
        <color rgb="FFFF0000"/>
        <rFont val="Calibri"/>
        <family val="2"/>
      </rPr>
      <t xml:space="preserve"> </t>
    </r>
    <r>
      <rPr>
        <b/>
        <sz val="11"/>
        <color rgb="FFFFFF00"/>
        <rFont val="Calibri"/>
        <family val="2"/>
      </rPr>
      <t>consulta realizada en la plataforma de la DGIS</t>
    </r>
    <r>
      <rPr>
        <b/>
        <sz val="11"/>
        <color rgb="FFFF0000"/>
        <rFont val="Calibri"/>
        <family val="2"/>
      </rPr>
      <t xml:space="preserve"> </t>
    </r>
    <r>
      <rPr>
        <b/>
        <sz val="11"/>
        <color rgb="FFFFFFFF"/>
        <rFont val="Calibri"/>
        <family val="2"/>
      </rPr>
      <t>de las UMM Federales de la Entidad para el trimestre correspondiente, con las claves SIS previstas en el Manual para la Integración del IG 2021.</t>
    </r>
  </si>
  <si>
    <t>Nuevo León</t>
  </si>
  <si>
    <t>Dr. Fernando Cotero Rodriguez</t>
  </si>
  <si>
    <t>Dr. Adan Alberto Hernandez Contreras</t>
  </si>
  <si>
    <t>NLSSA014720</t>
  </si>
  <si>
    <t>Investigar los factores que pueden influir en el estado nutricional, desde la primera consulta. Valorar el estado nutricional de la niña o del niño, en cada consulta. Indicar lactancia materna exclusiva durante los primeros 6 meses de vida. Se recomienda incorporar lenta y progresivamente la alimentación diferente a la lactancia a partir del sexto mes de edad; iniciando con papillas de verduras, frutas y cereales sin gluten. Otorgar consejería nutricional a padres o tutores para identificar problemas de alimentación de la niña o el niño. Proponer una dieta correcta: variada, suficiente, inocúa, equilibrada y adecuada. Se recomienda proponer un horario regular en el consumo de los alimentos; orientando a los padres sobre la influencia que tienen los medios de comunicación en el consumo de éstos y otros alimentos, además, indicar cereales para el desayuno así como, pan y pastas para la comida y la cena. Los controles recomendados son: • A los 28 días y 6 meses, valorar el comportamiento visual y descartar anomalías oculares. • De 6 meses a 2 años, realizar pruebas de oclusión para detectar estrabismo o ambliopía. • Mayores de 2 años, medir la agudeza visual con los optotipos infantiles. Se recomienda realizar valoración de la salud bucal y consejos sobre hábitos saludables, en los controles de salud del recién nacido, a los 12 meses, 2, 4 y 5 años.  En caso de encontrar alteraciones en el crecimiento y en el estado de nutrición, investigar las causas probables (enfermedades o mala técnica de alimentación) e indicar tratamiento y medidas complementarias.</t>
  </si>
  <si>
    <t xml:space="preserve">Capacitación a madres para signos de alarma de EDAS e IRAS. </t>
  </si>
  <si>
    <t>Capacitación a madres para signos de alarma de EDAS e IRAS.</t>
  </si>
  <si>
    <t>Capacitación al 100% de las madres para signos y síntomas de EDAS e IRAS.</t>
  </si>
  <si>
    <t>Corroborar los censos de pacientes diabéticos de todas las UMM. Actualizar micro diagnostico.</t>
  </si>
  <si>
    <t>Acciones de promoción y prevención a la salud, así como sensibilización para mayor apego a tratamientos.</t>
  </si>
  <si>
    <t>Acciones de promoción y prevención a la salud, aumentar pesquisa de pacientes.</t>
  </si>
  <si>
    <t>Realizar mayor número de detecciones en las UMM de pacientes en riesgo de tener DM.</t>
  </si>
  <si>
    <t>Corroborar los censos de pacientes hipertensos de todas las UMM. Actualizar micro diagnostico</t>
  </si>
  <si>
    <t>Realizar mayor número de detecciones en las UMM de pacientes en riesgo de tener HTA.</t>
  </si>
  <si>
    <t>Corroborar los censos de pacientes con obesidad de todas las UMM. Actualizar micro diagnostico.</t>
  </si>
  <si>
    <t>Realizar mayor número de detecciones en las UMM de pacientes en riesgo de tener obesidad.</t>
  </si>
  <si>
    <t>Corroborar los censos de pacientes con dislipidemias de todas las UMM.  Actualizar micro diagnostico.</t>
  </si>
  <si>
    <t>Acciones de promoción y prevención a la salud, así como mayor apego.</t>
  </si>
  <si>
    <t>Realizar mayor número de detecciones en las UMM de pacientes en riesgo de tener dislipidemias.</t>
  </si>
  <si>
    <t>Corroborar los censos de pacientes con dislipidemias de todas las UMM. Actualizar micro diagnostico</t>
  </si>
  <si>
    <t>Acciones de promoción y prevención a la salud, así como mayor apego a tratamientos.</t>
  </si>
  <si>
    <t>Continuar con las detecciones de Papanicolaou y VPH, realizar promoción y brigadas.</t>
  </si>
  <si>
    <t>Continuar con las detecciones de Papanicolaou y VPH.</t>
  </si>
  <si>
    <t>Continuar con las detecciones de cáncer de mama, realizar promoción y brigadas.</t>
  </si>
  <si>
    <t>Continuar con las detecciones de cáncer de mama.</t>
  </si>
  <si>
    <t>Detección oportuna a embarazadas.</t>
  </si>
  <si>
    <t>Consulta oportuna a embarazadas, de no acudir a consultar realizar  visita domiciliaria.</t>
  </si>
  <si>
    <t>Detección de embarazos de alto riesgo.</t>
  </si>
  <si>
    <t>Referir al 100% de las embarazadas con alto riesgo de forma inmediata al detectarlas para evitar diferentes complicaciones durante el embarazo.</t>
  </si>
  <si>
    <t>Atención oportuna e intencionada a puérperas al menos tres veces por cada paciente. Vista domiciliaria a pacientes embarazadas y puerperas para conocer estado de embarazo y seguimiento oportuno.</t>
  </si>
  <si>
    <t>Solicitar a jurisdicciones envió de medicamento para su entrega a las mujeres en edad fértil.</t>
  </si>
  <si>
    <t>Fomentar la planificación familiar en población en edad fértil.</t>
  </si>
  <si>
    <t>Promover entre puérperas el uso de métodos de planificación familiar. Interrogar a puérperas si se les coloco algún método de planificación en hospital al tener conclusión del embarazo.</t>
  </si>
  <si>
    <t>Tener el vehículo programado para mantenimiento preventivo y evitar que se ausente de las rutas.  Retomar rutas de Anexo 5 para su atención.</t>
  </si>
  <si>
    <t xml:space="preserve">Continuar con acciones preventivas durante todo el año. Retomar rutas de Anexo 5 para su atención. </t>
  </si>
  <si>
    <t>Aumentar las acciones curativas, requerir mayor cantidad de insumos. Retomar rutas de Anexo 5 para su atención.</t>
  </si>
  <si>
    <t>El tomar la información de consultas de primera vez por diagnostico o tratamiento en periodos diferentes altera los totales entre cada trimestre.</t>
  </si>
  <si>
    <t>El tomar la información de consultas subsecuentes reportadas en periodos diferentes altera los totales entre cada trimestre.</t>
  </si>
  <si>
    <t>INDICADORES DE DESEMPEÑO DE PRESTACIÓN DE SERVICIOS 2023</t>
  </si>
  <si>
    <t>05/04/2023.</t>
  </si>
  <si>
    <t>Se recibe la información el día de hoy de estadística del estado y se realiza la comparación (el día 07/04/2023)</t>
  </si>
  <si>
    <t>En el rubro de acciones tanto enfermería como promoción en las diferentes jurisdicciones no reciben los formatos del SIS, motivo por el cual cuando entregan informe gerenciales no pueden reportar el 100% de sus actividades. Esto refleja las diferencias en lo reportado en el IG y los desglosado por la DGIS.</t>
  </si>
  <si>
    <t>INSABI-FAM-CCO-NL-19/2023</t>
  </si>
  <si>
    <t>El presente Anexo forma parte integrante del Convenio Específico de Colaboración en Materia de Transferencia de Recursos Presupuestarios Federales con el carácter de subsidios, para cubrir los gastos de Operación del Programa Fortalecimiento a la Atención Médica S200, por la cantidad de $4,704,500.00 (Cuatro millones setecientos cuatro mil quinientos pesos 00/100 M.N.), que celebran por una parte el Instituto de Salud para el Bienestar y por la otra parte el Ejecutivo del Estado Libre y Soberano de Nuevo León, por conducto de la Secretaría de Finanzas y Tesorería General del Estado, la Secretaría de Salud de Nuevo León y Servicios de Salud de Nuevo León, Organismo Público Descentralizado.</t>
  </si>
  <si>
    <t xml:space="preserve">Se atiende a la población pediátrica (menor de 5 años) tratando de cubrir mensualmente el 100% de ellos, así como graficando los resultados dando prioridad en la consulta diaria. Contemplando la visita domiciliaria en el caso de que el menor no acuda con su madre a consultar. </t>
  </si>
  <si>
    <t xml:space="preserve">Se atiende a la población pediátrica (menor de 5 años) tratando de cubrir mensualmente el 100% de ellos, así como graficando los resultados dando prioridad en la consulta diaria. Contemplando la visita domiciliaria en el caso de que el menor no acuda con su madre a consultar, dando énfasis en grafica para ver si mejoro sus valores. </t>
  </si>
  <si>
    <t>Todo paciente pediátrico menor de 5 años se interroga en cuanto a signos y síntomas de EDAS.</t>
  </si>
  <si>
    <t xml:space="preserve">Todo paciente pediátrico menor de 5 años se interroga en cuanto a signos y síntomas de EDAS. </t>
  </si>
  <si>
    <t xml:space="preserve">Ausencia de UMM por problemas técnicos (gasolina, vehículo descompuesto); rotación de personal del área de promoción quien se encarga de capacitar a las mamas. </t>
  </si>
  <si>
    <t xml:space="preserve">Todo paciente pediátrico menor de 5 años se interroga en cuanto a signos y síntomas de IRAS. </t>
  </si>
  <si>
    <t xml:space="preserve">Ausencia de UMM por problemas técnicos (gasolina, vehículo descompuesto); rotación de personal del área de promoción quien se encarga de capacitar a las mamas.  </t>
  </si>
  <si>
    <t xml:space="preserve">Se realiza cita previa y aviso días antes y se atiene a pacientes crónico-degenerativos en cada una de las localidades para su manejo y tratamiento mensual. </t>
  </si>
  <si>
    <t xml:space="preserve">Revisión de niveles de glucosa mensual a los pacientes con diagnóstico de diabetes mellitus, así como promoción a su salud y cuidados necesarios. </t>
  </si>
  <si>
    <t xml:space="preserve">2 nuevos ingresos de diagnóstico de DM. </t>
  </si>
  <si>
    <t xml:space="preserve">Por ausencia de la UMM en las localidades por diferentes causas (ausencia de gasolina, vehículo descompuesto); falta de papelería y formatos; rotación de personal. </t>
  </si>
  <si>
    <t xml:space="preserve">Revisión de niveles de presión arterial mensual a los pacientes con diagnóstico de hipertensión arterial, así como promoción a su salud y cuidados necesarios. </t>
  </si>
  <si>
    <t xml:space="preserve">1 nuevo ingreso de dx de HTA. </t>
  </si>
  <si>
    <t xml:space="preserve">Revisión de niveles de peso mensual a los pacientes con diagnóstico de obesidad, así como promoción a su salud y cuidados necesarios. </t>
  </si>
  <si>
    <t xml:space="preserve">Sin ingresos con dx de obesidad. </t>
  </si>
  <si>
    <t>Se realiza cita previa y aviso días antes y se atiene a pacientes crónico-degenerativos en cada una de las localidades para su manejo y tratamiento mensual.</t>
  </si>
  <si>
    <t xml:space="preserve">Revisión de niveles de colesterol mensual a los pacientes con diagnóstico de dislipidemia, así como promoción a su salud y cuidados necesarios. </t>
  </si>
  <si>
    <t xml:space="preserve">Sin ingresos de px con  dislipidemia. </t>
  </si>
  <si>
    <t xml:space="preserve">Revisión de niveles de tensión arterial, glucosa, peso y colesterol mensual a los pacientes con diagnóstico de síndrome metabólico, así como promoción a su salud y cuidados necesarios. </t>
  </si>
  <si>
    <t xml:space="preserve">Sin ingresos de dx de síndrome metabólico. </t>
  </si>
  <si>
    <t xml:space="preserve">Falta de insumos; rotación de personal; ausencia a la ruta por las UMM. </t>
  </si>
  <si>
    <t xml:space="preserve">Actualmente sin casos de cáncer cervico uterino. </t>
  </si>
  <si>
    <t xml:space="preserve">Actualmente sin casos de displasia nuevos. </t>
  </si>
  <si>
    <t xml:space="preserve">Actualmente sin casos de cáncer de mama. </t>
  </si>
  <si>
    <t xml:space="preserve">Se interroga a las pacientes en cada consulta en busca de control prenatal. </t>
  </si>
  <si>
    <t xml:space="preserve">Se da prioridad a las pacientes embarazadas para llevar su control mensual o bimensual. </t>
  </si>
  <si>
    <t xml:space="preserve">Al conocer el embarazo búsqueda de datos de alto riesgo. </t>
  </si>
  <si>
    <t xml:space="preserve">Se  refiere al  100% de  paciente embarazadas con algún dato de alto riesgo. </t>
  </si>
  <si>
    <t>Toda paciente con resolución de embarazo se da seguimiento oportuno para su manejo.  Se atendio al 100% puerperas</t>
  </si>
  <si>
    <t>El ácido fólico se lleva diariamente en UMM para su entrega.</t>
  </si>
  <si>
    <t xml:space="preserve">Se ofrece método de planificación a toda paciente en edad fértil. </t>
  </si>
  <si>
    <t xml:space="preserve">Se ofrece a toda puérpera método de planificación desde su egreso en el hospital a la resolución del embarazo. </t>
  </si>
  <si>
    <t>Todo paciente que acude a consulta se le ofrecen diversas acciones preventivas.  se inicia recaptación de pacientes en las localidades correspondientes a la UMM,al salir de procesos de toma de muestra Covid durante este trimestre.</t>
  </si>
  <si>
    <t>Al paciente que se le detecta y se cuenta con material se le realiza acción curativa.  se inicia recaptación de pacientes en las localidades correspondientes a la UMM,al salir de procesos de toma de muestra Covid durante este trimestre.</t>
  </si>
  <si>
    <t>En censos se lleva a cabo relación de pacientes embarazadas y se avisa que día se acude a su localidad para dar control prenatal y prevención mediante inmunizaciones.</t>
  </si>
  <si>
    <t xml:space="preserve">Se lleva censo de pacientes pediátricos menores de 9 años, y se lleva vacuna para cubrir a la mayor cantidad de población. </t>
  </si>
  <si>
    <t>Vacunar al 30% de las embarazadas.</t>
  </si>
  <si>
    <t>Vacunar al 80% de los niños menores de 9 años.</t>
  </si>
  <si>
    <t>A la localidad que acude la UMM a consulta se da manejo odontológico a los pacientes que lo soliciten. se inicia recaptación de pacientes en las localidades correspondientes a la UMM,al salir de procesos de toma de muestra Covid durante este trimestre.</t>
  </si>
  <si>
    <t>Segundo</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</si>
</sst>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rgb="FF000000"/>
      <name val="Calibri"/>
    </font>
    <font>
      <b/>
      <sz val="11"/>
      <color rgb="FF000000"/>
      <name val="Montserrat"/>
    </font>
    <font>
      <sz val="11"/>
      <name val="Calibri"/>
      <family val="2"/>
    </font>
    <font>
      <b/>
      <sz val="8"/>
      <color rgb="FF000000"/>
      <name val="Montserrat"/>
    </font>
    <font>
      <sz val="10"/>
      <color rgb="FF000000"/>
      <name val="Montserrat"/>
    </font>
    <font>
      <b/>
      <sz val="10"/>
      <color rgb="FF000000"/>
      <name val="Montserrat"/>
    </font>
    <font>
      <sz val="8"/>
      <color rgb="FF000000"/>
      <name val="Montserrat"/>
    </font>
    <font>
      <sz val="10"/>
      <color rgb="FFFFFFFF"/>
      <name val="Montserrat"/>
    </font>
    <font>
      <sz val="9"/>
      <color rgb="FF000000"/>
      <name val="Montserrat"/>
    </font>
    <font>
      <sz val="10"/>
      <name val="Montserrat"/>
    </font>
    <font>
      <b/>
      <sz val="10"/>
      <color rgb="FFFFFFFF"/>
      <name val="Montserrat"/>
    </font>
    <font>
      <b/>
      <sz val="10"/>
      <name val="Montserrat"/>
    </font>
    <font>
      <sz val="11"/>
      <color rgb="FF000000"/>
      <name val="Montserrat"/>
    </font>
    <font>
      <b/>
      <i/>
      <sz val="10"/>
      <color rgb="FF000000"/>
      <name val="Montserrat"/>
    </font>
    <font>
      <sz val="7"/>
      <color rgb="FF000000"/>
      <name val="Montserrat"/>
    </font>
    <font>
      <b/>
      <sz val="7"/>
      <color rgb="FF000000"/>
      <name val="Montserrat"/>
    </font>
    <font>
      <sz val="7"/>
      <name val="Montserrat"/>
    </font>
    <font>
      <sz val="6"/>
      <name val="Montserrat"/>
    </font>
    <font>
      <sz val="5"/>
      <color rgb="FF000000"/>
      <name val="Montserrat"/>
    </font>
    <font>
      <b/>
      <sz val="7"/>
      <color rgb="FFD9D9D9"/>
      <name val="Soberana sans"/>
    </font>
    <font>
      <i/>
      <sz val="10"/>
      <color rgb="FF000000"/>
      <name val="Montserrat"/>
    </font>
    <font>
      <b/>
      <sz val="7"/>
      <name val="Montserrat"/>
    </font>
    <font>
      <sz val="6"/>
      <color rgb="FF000000"/>
      <name val="Montserrat"/>
    </font>
    <font>
      <b/>
      <sz val="11"/>
      <color rgb="FF000000"/>
      <name val="Calibri"/>
      <family val="2"/>
    </font>
    <font>
      <b/>
      <i/>
      <sz val="22"/>
      <color rgb="FF808080"/>
      <name val="Calibri"/>
      <family val="2"/>
    </font>
    <font>
      <b/>
      <sz val="11"/>
      <color rgb="FFFFFFFF"/>
      <name val="Calibri"/>
      <family val="2"/>
    </font>
    <font>
      <sz val="10"/>
      <color rgb="FFFFFFFF"/>
      <name val="Arial"/>
      <family val="2"/>
    </font>
    <font>
      <sz val="11"/>
      <name val="Calibri"/>
      <family val="2"/>
    </font>
    <font>
      <b/>
      <sz val="16"/>
      <color rgb="FF000000"/>
      <name val="Calibri"/>
      <family val="2"/>
    </font>
    <font>
      <i/>
      <sz val="11"/>
      <color rgb="FF000000"/>
      <name val="Calibri"/>
      <family val="2"/>
    </font>
    <font>
      <sz val="10"/>
      <color rgb="FF000000"/>
      <name val="Arial"/>
      <family val="2"/>
    </font>
    <font>
      <b/>
      <sz val="10"/>
      <color rgb="FF000000"/>
      <name val="Arial"/>
      <family val="2"/>
    </font>
    <font>
      <b/>
      <sz val="10"/>
      <color rgb="FFFFFFFF"/>
      <name val="Arial"/>
      <family val="2"/>
    </font>
    <font>
      <b/>
      <sz val="11"/>
      <color rgb="FFFF0000"/>
      <name val="Calibri"/>
      <family val="2"/>
    </font>
    <font>
      <b/>
      <sz val="11"/>
      <color rgb="FFFFFF00"/>
      <name val="Calibri"/>
      <family val="2"/>
    </font>
    <font>
      <sz val="10"/>
      <color indexed="8"/>
      <name val="Montserrat"/>
    </font>
  </fonts>
  <fills count="17">
    <fill>
      <patternFill patternType="none"/>
    </fill>
    <fill>
      <patternFill patternType="gray125"/>
    </fill>
    <fill>
      <patternFill patternType="solid">
        <fgColor rgb="FFD9D9D9"/>
        <bgColor rgb="FFD9D9D9"/>
      </patternFill>
    </fill>
    <fill>
      <patternFill patternType="solid">
        <fgColor rgb="FFD4C19C"/>
        <bgColor rgb="FFD4C19C"/>
      </patternFill>
    </fill>
    <fill>
      <patternFill patternType="solid">
        <fgColor rgb="FFBFBFBF"/>
        <bgColor rgb="FFBFBFBF"/>
      </patternFill>
    </fill>
    <fill>
      <patternFill patternType="solid">
        <fgColor rgb="FFBDD7EE"/>
        <bgColor rgb="FFBDD7EE"/>
      </patternFill>
    </fill>
    <fill>
      <patternFill patternType="solid">
        <fgColor rgb="FFDEEBF7"/>
        <bgColor rgb="FFDEEBF7"/>
      </patternFill>
    </fill>
    <fill>
      <patternFill patternType="solid">
        <fgColor rgb="FFFFFFFF"/>
        <bgColor rgb="FFFFFFFF"/>
      </patternFill>
    </fill>
    <fill>
      <patternFill patternType="solid">
        <fgColor rgb="FF0D0D0D"/>
        <bgColor rgb="FF0D0D0D"/>
      </patternFill>
    </fill>
    <fill>
      <patternFill patternType="solid">
        <fgColor rgb="FF808080"/>
        <bgColor rgb="FF808080"/>
      </patternFill>
    </fill>
    <fill>
      <patternFill patternType="solid">
        <fgColor rgb="FFF2F2F2"/>
        <bgColor rgb="FFF2F2F2"/>
      </patternFill>
    </fill>
    <fill>
      <patternFill patternType="solid">
        <fgColor rgb="FF404040"/>
        <bgColor rgb="FF404040"/>
      </patternFill>
    </fill>
    <fill>
      <patternFill patternType="solid">
        <fgColor rgb="FFFFE699"/>
        <bgColor rgb="FFFFE699"/>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thin">
        <color rgb="FFFFFFFF"/>
      </left>
      <right/>
      <top style="thin">
        <color rgb="FFFFFFFF"/>
      </top>
      <bottom/>
      <diagonal/>
    </border>
    <border>
      <left/>
      <right/>
      <top style="thin">
        <color rgb="FFFFFFFF"/>
      </top>
      <bottom/>
      <diagonal/>
    </border>
    <border>
      <left style="thin">
        <color rgb="FFFFFFFF"/>
      </left>
      <right/>
      <top/>
      <bottom/>
      <diagonal/>
    </border>
    <border>
      <left/>
      <right/>
      <top/>
      <bottom style="thin">
        <color rgb="FFFFFFFF"/>
      </bottom>
      <diagonal/>
    </border>
    <border>
      <left/>
      <right/>
      <top/>
      <bottom style="thin">
        <color rgb="FFFFFFFF"/>
      </bottom>
      <diagonal/>
    </border>
    <border>
      <left/>
      <right/>
      <top/>
      <bottom style="thin">
        <color rgb="FFFFFFFF"/>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FFFFF"/>
      </left>
      <right/>
      <top style="thin">
        <color rgb="FF000000"/>
      </top>
      <bottom/>
      <diagonal/>
    </border>
    <border>
      <left/>
      <right/>
      <top/>
      <bottom style="thin">
        <color rgb="FFFFFFFF"/>
      </bottom>
      <diagonal/>
    </border>
    <border>
      <left/>
      <right style="thin">
        <color rgb="FFFFFFFF"/>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FF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style="thin">
        <color rgb="FF000000"/>
      </left>
      <right/>
      <top/>
      <bottom/>
      <diagonal/>
    </border>
    <border>
      <left style="thin">
        <color indexed="9"/>
      </left>
      <right/>
      <top/>
      <bottom style="thin">
        <color indexed="8"/>
      </bottom>
      <diagonal/>
    </border>
    <border>
      <left/>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11">
    <xf numFmtId="0" fontId="0" fillId="0" borderId="0" xfId="0"/>
    <xf numFmtId="0" fontId="3" fillId="0" borderId="3"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xf numFmtId="0" fontId="4" fillId="0" borderId="0" xfId="0" applyFont="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center"/>
    </xf>
    <xf numFmtId="0" fontId="7" fillId="0" borderId="0" xfId="0" applyFont="1"/>
    <xf numFmtId="0" fontId="7" fillId="0" borderId="14" xfId="0" applyFont="1" applyBorder="1" applyAlignment="1">
      <alignment horizontal="center" vertical="center" wrapText="1"/>
    </xf>
    <xf numFmtId="49" fontId="4" fillId="3" borderId="14" xfId="0" applyNumberFormat="1" applyFont="1" applyFill="1" applyBorder="1" applyAlignment="1">
      <alignment horizontal="center" vertical="center" wrapText="1"/>
    </xf>
    <xf numFmtId="49" fontId="8" fillId="3" borderId="15" xfId="0" applyNumberFormat="1" applyFont="1" applyFill="1" applyBorder="1" applyAlignment="1">
      <alignment horizontal="center" vertical="center" wrapText="1"/>
    </xf>
    <xf numFmtId="0" fontId="7" fillId="0" borderId="7" xfId="0" applyFont="1" applyBorder="1" applyAlignment="1">
      <alignment horizontal="center" vertical="center" wrapText="1"/>
    </xf>
    <xf numFmtId="0" fontId="4" fillId="0" borderId="14" xfId="0" applyFont="1" applyBorder="1" applyAlignment="1">
      <alignment horizontal="center"/>
    </xf>
    <xf numFmtId="3" fontId="4" fillId="0" borderId="14" xfId="0" applyNumberFormat="1" applyFont="1" applyBorder="1"/>
    <xf numFmtId="0" fontId="4" fillId="0" borderId="14" xfId="0" applyFont="1" applyBorder="1"/>
    <xf numFmtId="0" fontId="4" fillId="0" borderId="14" xfId="0" applyFont="1" applyBorder="1" applyAlignment="1">
      <alignment horizontal="center" vertical="center" wrapText="1"/>
    </xf>
    <xf numFmtId="49" fontId="8" fillId="0" borderId="19" xfId="0" applyNumberFormat="1" applyFont="1" applyBorder="1" applyAlignment="1">
      <alignment horizontal="center" vertical="center" wrapText="1"/>
    </xf>
    <xf numFmtId="3" fontId="4" fillId="5" borderId="21" xfId="0" applyNumberFormat="1" applyFont="1" applyFill="1" applyBorder="1" applyAlignment="1">
      <alignment horizontal="center" vertical="center" wrapText="1"/>
    </xf>
    <xf numFmtId="3" fontId="4" fillId="0" borderId="0" xfId="0" applyNumberFormat="1" applyFont="1"/>
    <xf numFmtId="49" fontId="9" fillId="3" borderId="21" xfId="0" applyNumberFormat="1" applyFont="1" applyFill="1" applyBorder="1" applyAlignment="1">
      <alignment horizontal="center" vertical="center" wrapText="1"/>
    </xf>
    <xf numFmtId="0" fontId="4" fillId="0" borderId="17" xfId="0" applyFont="1" applyBorder="1" applyAlignment="1">
      <alignment horizontal="center" vertical="center" wrapText="1"/>
    </xf>
    <xf numFmtId="49" fontId="9" fillId="3" borderId="14" xfId="0" applyNumberFormat="1" applyFont="1" applyFill="1" applyBorder="1" applyAlignment="1">
      <alignment horizontal="center" vertical="center" wrapText="1"/>
    </xf>
    <xf numFmtId="3" fontId="4" fillId="2" borderId="15" xfId="0" applyNumberFormat="1" applyFont="1" applyFill="1" applyBorder="1" applyAlignment="1">
      <alignment horizontal="center" vertical="center" wrapText="1"/>
    </xf>
    <xf numFmtId="0" fontId="4" fillId="0" borderId="12" xfId="0" applyFont="1" applyBorder="1" applyAlignment="1">
      <alignment horizontal="center" vertical="center" wrapText="1"/>
    </xf>
    <xf numFmtId="3" fontId="5" fillId="5" borderId="20" xfId="0" applyNumberFormat="1" applyFont="1" applyFill="1" applyBorder="1" applyAlignment="1">
      <alignment horizontal="center" vertical="center" wrapText="1"/>
    </xf>
    <xf numFmtId="49" fontId="5" fillId="0" borderId="19" xfId="0" applyNumberFormat="1" applyFont="1" applyBorder="1" applyAlignment="1">
      <alignment horizontal="center" vertical="center" wrapText="1"/>
    </xf>
    <xf numFmtId="3" fontId="5" fillId="0" borderId="0" xfId="0" applyNumberFormat="1" applyFont="1" applyAlignment="1">
      <alignment horizontal="center"/>
    </xf>
    <xf numFmtId="0" fontId="5" fillId="0" borderId="0" xfId="0" applyFont="1" applyAlignment="1">
      <alignment horizontal="left"/>
    </xf>
    <xf numFmtId="0" fontId="5" fillId="0" borderId="0" xfId="0" applyFont="1" applyAlignment="1">
      <alignment horizontal="center" vertical="center"/>
    </xf>
    <xf numFmtId="49" fontId="8" fillId="0" borderId="35" xfId="0" applyNumberFormat="1" applyFont="1" applyBorder="1" applyAlignment="1">
      <alignment horizontal="right" wrapText="1"/>
    </xf>
    <xf numFmtId="0" fontId="12" fillId="0" borderId="0" xfId="0" applyFont="1"/>
    <xf numFmtId="0" fontId="12"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center" vertical="center"/>
    </xf>
    <xf numFmtId="49" fontId="13" fillId="0" borderId="0" xfId="0" applyNumberFormat="1" applyFont="1" applyAlignment="1">
      <alignment horizontal="right" vertical="center"/>
    </xf>
    <xf numFmtId="0" fontId="4" fillId="0" borderId="36" xfId="0" applyFont="1" applyBorder="1" applyAlignment="1">
      <alignment horizontal="center" vertical="center"/>
    </xf>
    <xf numFmtId="0" fontId="4" fillId="0" borderId="0" xfId="0" applyFont="1" applyAlignment="1">
      <alignment horizontal="left"/>
    </xf>
    <xf numFmtId="0" fontId="14" fillId="0" borderId="0" xfId="0" applyFont="1" applyAlignment="1">
      <alignment horizontal="center" vertical="center"/>
    </xf>
    <xf numFmtId="0" fontId="13" fillId="0" borderId="36" xfId="0" applyFont="1" applyBorder="1" applyAlignment="1">
      <alignment horizontal="center" vertical="center"/>
    </xf>
    <xf numFmtId="0" fontId="5" fillId="0" borderId="0" xfId="0" applyFont="1" applyAlignment="1">
      <alignment horizontal="center" vertical="center" wrapText="1"/>
    </xf>
    <xf numFmtId="0" fontId="3"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6" fillId="0" borderId="0" xfId="0" applyFont="1"/>
    <xf numFmtId="0" fontId="6" fillId="0" borderId="19" xfId="0" applyFont="1" applyBorder="1" applyAlignment="1">
      <alignment horizontal="center" vertical="center"/>
    </xf>
    <xf numFmtId="49" fontId="4" fillId="0" borderId="19" xfId="0" applyNumberFormat="1" applyFont="1" applyBorder="1" applyAlignment="1">
      <alignment horizontal="left" vertical="center" wrapText="1"/>
    </xf>
    <xf numFmtId="0" fontId="4" fillId="5" borderId="19" xfId="0" applyFont="1" applyFill="1" applyBorder="1" applyAlignment="1">
      <alignment horizontal="center" vertical="center"/>
    </xf>
    <xf numFmtId="0" fontId="6" fillId="0" borderId="0" xfId="0" applyFont="1" applyAlignment="1">
      <alignment horizontal="center" vertical="center"/>
    </xf>
    <xf numFmtId="3" fontId="4" fillId="5" borderId="19" xfId="0" applyNumberFormat="1" applyFont="1" applyFill="1" applyBorder="1" applyAlignment="1">
      <alignment horizontal="center" vertical="center"/>
    </xf>
    <xf numFmtId="0" fontId="13" fillId="0" borderId="45" xfId="0"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xf>
    <xf numFmtId="0" fontId="4" fillId="5" borderId="19" xfId="0" applyFont="1" applyFill="1" applyBorder="1" applyAlignment="1">
      <alignment horizontal="center" vertical="center" wrapText="1"/>
    </xf>
    <xf numFmtId="3" fontId="4" fillId="5" borderId="19" xfId="0" applyNumberFormat="1" applyFont="1" applyFill="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22" fillId="0" borderId="0" xfId="0" applyFont="1" applyAlignment="1">
      <alignment horizontal="center" vertical="center" wrapText="1"/>
    </xf>
    <xf numFmtId="0" fontId="4" fillId="0" borderId="0" xfId="0" applyFont="1" applyAlignment="1">
      <alignment horizontal="center" vertical="center" wrapText="1"/>
    </xf>
    <xf numFmtId="0" fontId="6" fillId="2" borderId="51" xfId="0" applyFont="1" applyFill="1" applyBorder="1" applyAlignment="1">
      <alignment horizontal="center" vertical="center"/>
    </xf>
    <xf numFmtId="0" fontId="23" fillId="0" borderId="0" xfId="0" applyFont="1"/>
    <xf numFmtId="0" fontId="23" fillId="0" borderId="0" xfId="0" applyFont="1" applyAlignment="1">
      <alignment horizontal="center" vertical="center"/>
    </xf>
    <xf numFmtId="0" fontId="0" fillId="0" borderId="0" xfId="0" applyAlignment="1">
      <alignment horizontal="center" vertical="center"/>
    </xf>
    <xf numFmtId="49" fontId="26" fillId="9" borderId="19" xfId="0" applyNumberFormat="1" applyFont="1" applyFill="1" applyBorder="1" applyAlignment="1">
      <alignment horizontal="center" vertical="center" wrapText="1"/>
    </xf>
    <xf numFmtId="0" fontId="26" fillId="9" borderId="19" xfId="0" applyFont="1" applyFill="1" applyBorder="1" applyAlignment="1">
      <alignment horizontal="center" vertical="center"/>
    </xf>
    <xf numFmtId="0" fontId="0" fillId="2" borderId="19" xfId="0" applyFill="1" applyBorder="1" applyAlignment="1">
      <alignment horizontal="center" vertical="center"/>
    </xf>
    <xf numFmtId="0" fontId="25" fillId="9" borderId="51" xfId="0" applyFont="1" applyFill="1" applyBorder="1" applyAlignment="1">
      <alignment horizontal="center" vertical="center"/>
    </xf>
    <xf numFmtId="0" fontId="27" fillId="10" borderId="51" xfId="0" applyFont="1" applyFill="1" applyBorder="1" applyAlignment="1">
      <alignment horizontal="center" vertical="center"/>
    </xf>
    <xf numFmtId="0" fontId="28" fillId="2" borderId="51" xfId="0" applyFont="1" applyFill="1" applyBorder="1" applyAlignment="1">
      <alignment horizontal="center" vertical="center"/>
    </xf>
    <xf numFmtId="0" fontId="28" fillId="12" borderId="51" xfId="0" applyFont="1" applyFill="1" applyBorder="1" applyAlignment="1">
      <alignment horizontal="center" vertical="center"/>
    </xf>
    <xf numFmtId="0" fontId="28" fillId="0" borderId="0" xfId="0" applyFont="1" applyAlignment="1">
      <alignment horizontal="center" vertical="center"/>
    </xf>
    <xf numFmtId="0" fontId="0" fillId="0" borderId="0" xfId="0" applyAlignment="1">
      <alignment horizontal="center" wrapText="1"/>
    </xf>
    <xf numFmtId="0" fontId="0" fillId="0" borderId="0" xfId="0" applyAlignment="1">
      <alignment horizontal="center"/>
    </xf>
    <xf numFmtId="0" fontId="30" fillId="0" borderId="0" xfId="0" applyFont="1" applyAlignment="1">
      <alignment horizontal="center" vertical="center"/>
    </xf>
    <xf numFmtId="0" fontId="31" fillId="10" borderId="51" xfId="0" applyFont="1" applyFill="1" applyBorder="1" applyAlignment="1">
      <alignment horizontal="center" vertical="center"/>
    </xf>
    <xf numFmtId="0" fontId="31" fillId="10" borderId="19" xfId="0" applyFont="1" applyFill="1" applyBorder="1" applyAlignment="1">
      <alignment horizontal="center" vertical="center"/>
    </xf>
    <xf numFmtId="0" fontId="30" fillId="0" borderId="0" xfId="0" applyFont="1"/>
    <xf numFmtId="0" fontId="0" fillId="0" borderId="0" xfId="0"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protection locked="0"/>
    </xf>
    <xf numFmtId="0" fontId="4" fillId="7" borderId="19" xfId="0" applyFont="1" applyFill="1" applyBorder="1" applyAlignment="1" applyProtection="1">
      <alignment horizontal="center" vertical="center" wrapText="1"/>
      <protection locked="0"/>
    </xf>
    <xf numFmtId="3" fontId="4" fillId="4" borderId="18" xfId="0" applyNumberFormat="1" applyFont="1" applyFill="1" applyBorder="1" applyAlignment="1" applyProtection="1">
      <alignment horizontal="center" vertical="center" wrapText="1"/>
      <protection locked="0"/>
    </xf>
    <xf numFmtId="3" fontId="4" fillId="2" borderId="18" xfId="0" applyNumberFormat="1" applyFont="1" applyFill="1" applyBorder="1" applyAlignment="1" applyProtection="1">
      <alignment horizontal="center" vertical="center" wrapText="1"/>
      <protection locked="0"/>
    </xf>
    <xf numFmtId="3" fontId="4" fillId="4" borderId="20" xfId="0" applyNumberFormat="1" applyFont="1" applyFill="1" applyBorder="1" applyAlignment="1" applyProtection="1">
      <alignment horizontal="center" vertical="center" wrapText="1"/>
      <protection locked="0"/>
    </xf>
    <xf numFmtId="3" fontId="4" fillId="2" borderId="20" xfId="0" applyNumberFormat="1" applyFont="1" applyFill="1" applyBorder="1" applyAlignment="1" applyProtection="1">
      <alignment horizontal="center" vertical="center" wrapText="1"/>
      <protection locked="0"/>
    </xf>
    <xf numFmtId="3" fontId="4" fillId="5" borderId="21" xfId="0" applyNumberFormat="1" applyFont="1" applyFill="1" applyBorder="1" applyAlignment="1" applyProtection="1">
      <alignment horizontal="center" vertical="center" wrapText="1"/>
      <protection locked="0"/>
    </xf>
    <xf numFmtId="3" fontId="4" fillId="6" borderId="14" xfId="0" applyNumberFormat="1" applyFont="1" applyFill="1" applyBorder="1" applyAlignment="1" applyProtection="1">
      <alignment horizontal="center" vertical="center" wrapText="1"/>
      <protection locked="0"/>
    </xf>
    <xf numFmtId="3" fontId="4" fillId="6" borderId="21" xfId="0" applyNumberFormat="1" applyFont="1" applyFill="1" applyBorder="1" applyAlignment="1" applyProtection="1">
      <alignment horizontal="center" vertical="center" wrapText="1"/>
      <protection locked="0"/>
    </xf>
    <xf numFmtId="3" fontId="4" fillId="5" borderId="14" xfId="0" applyNumberFormat="1" applyFont="1" applyFill="1" applyBorder="1" applyAlignment="1" applyProtection="1">
      <alignment horizontal="center" vertical="center" wrapText="1"/>
      <protection locked="0"/>
    </xf>
    <xf numFmtId="0" fontId="30" fillId="2" borderId="19" xfId="0" applyFont="1" applyFill="1"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3" fontId="5" fillId="5" borderId="14" xfId="0" applyNumberFormat="1" applyFont="1" applyFill="1" applyBorder="1" applyAlignment="1">
      <alignment horizontal="center" vertical="center" wrapText="1"/>
    </xf>
    <xf numFmtId="0" fontId="35" fillId="0" borderId="59" xfId="0" applyFont="1" applyBorder="1" applyAlignment="1" applyProtection="1">
      <alignment horizontal="center" vertical="center" wrapText="1"/>
      <protection locked="0"/>
    </xf>
    <xf numFmtId="0" fontId="0" fillId="0" borderId="0" xfId="0" applyAlignment="1" applyProtection="1">
      <alignment horizontal="center"/>
      <protection locked="0"/>
    </xf>
    <xf numFmtId="0" fontId="4" fillId="14" borderId="19" xfId="0" applyFont="1" applyFill="1" applyBorder="1" applyAlignment="1" applyProtection="1">
      <alignment horizontal="center" vertical="center" wrapText="1"/>
      <protection locked="0"/>
    </xf>
    <xf numFmtId="0" fontId="4" fillId="14" borderId="19" xfId="0" applyFont="1" applyFill="1" applyBorder="1" applyAlignment="1" applyProtection="1">
      <alignment horizontal="center" vertical="center"/>
      <protection locked="0"/>
    </xf>
    <xf numFmtId="0" fontId="4" fillId="0" borderId="19" xfId="0" quotePrefix="1" applyFont="1" applyBorder="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4" fillId="16" borderId="19" xfId="0" applyFont="1" applyFill="1" applyBorder="1" applyAlignment="1" applyProtection="1">
      <alignment horizontal="center" vertical="center" wrapText="1"/>
      <protection locked="0"/>
    </xf>
    <xf numFmtId="49" fontId="5" fillId="0" borderId="3" xfId="0" applyNumberFormat="1" applyFont="1" applyBorder="1" applyAlignment="1">
      <alignment horizontal="right"/>
    </xf>
    <xf numFmtId="0" fontId="0" fillId="0" borderId="0" xfId="0"/>
    <xf numFmtId="0" fontId="5" fillId="2" borderId="4" xfId="0" applyFont="1" applyFill="1" applyBorder="1" applyAlignment="1" applyProtection="1">
      <alignment horizontal="center" wrapText="1"/>
      <protection locked="0"/>
    </xf>
    <xf numFmtId="0" fontId="2" fillId="0" borderId="5" xfId="0" applyFont="1" applyBorder="1" applyProtection="1">
      <protection locked="0"/>
    </xf>
    <xf numFmtId="0" fontId="2" fillId="0" borderId="6" xfId="0" applyFont="1" applyBorder="1" applyProtection="1">
      <protection locked="0"/>
    </xf>
    <xf numFmtId="49" fontId="6" fillId="3" borderId="7" xfId="0" applyNumberFormat="1" applyFont="1" applyFill="1" applyBorder="1" applyAlignment="1">
      <alignment horizontal="center" vertical="center" wrapText="1"/>
    </xf>
    <xf numFmtId="0" fontId="2" fillId="0" borderId="11" xfId="0" applyFont="1" applyBorder="1"/>
    <xf numFmtId="0" fontId="2" fillId="0" borderId="17" xfId="0" applyFont="1" applyBorder="1"/>
    <xf numFmtId="0" fontId="2" fillId="0" borderId="16" xfId="0" applyFont="1" applyBorder="1"/>
    <xf numFmtId="0" fontId="35" fillId="0" borderId="54" xfId="0" applyFont="1" applyBorder="1" applyAlignment="1" applyProtection="1">
      <alignment horizontal="center"/>
      <protection locked="0"/>
    </xf>
    <xf numFmtId="0" fontId="35" fillId="0" borderId="55" xfId="0" applyFont="1" applyBorder="1" applyAlignment="1" applyProtection="1">
      <alignment horizontal="center"/>
      <protection locked="0"/>
    </xf>
    <xf numFmtId="0" fontId="5" fillId="0" borderId="3" xfId="0" applyFont="1" applyBorder="1" applyAlignment="1">
      <alignment horizontal="right"/>
    </xf>
    <xf numFmtId="0" fontId="5" fillId="15" borderId="32" xfId="0" applyFont="1" applyFill="1" applyBorder="1" applyAlignment="1" applyProtection="1">
      <alignment horizontal="center"/>
      <protection locked="0"/>
    </xf>
    <xf numFmtId="0" fontId="5" fillId="15" borderId="33" xfId="0" applyFont="1" applyFill="1" applyBorder="1" applyAlignment="1" applyProtection="1">
      <alignment horizontal="center"/>
      <protection locked="0"/>
    </xf>
    <xf numFmtId="0" fontId="1" fillId="0" borderId="1" xfId="0" applyFont="1" applyBorder="1" applyAlignment="1">
      <alignment horizontal="center"/>
    </xf>
    <xf numFmtId="0" fontId="2" fillId="0" borderId="2" xfId="0" applyFont="1" applyBorder="1"/>
    <xf numFmtId="0" fontId="1" fillId="0" borderId="3" xfId="0" applyFont="1" applyBorder="1" applyAlignment="1">
      <alignment horizontal="right"/>
    </xf>
    <xf numFmtId="0" fontId="3" fillId="0" borderId="3" xfId="0" applyFont="1" applyBorder="1" applyAlignment="1">
      <alignment horizontal="center"/>
    </xf>
    <xf numFmtId="49" fontId="1" fillId="0" borderId="3" xfId="0" applyNumberFormat="1" applyFont="1" applyBorder="1" applyAlignment="1">
      <alignment horizontal="center" wrapText="1"/>
    </xf>
    <xf numFmtId="49" fontId="1" fillId="0" borderId="3" xfId="0" applyNumberFormat="1" applyFont="1" applyBorder="1" applyAlignment="1">
      <alignment horizontal="center"/>
    </xf>
    <xf numFmtId="0" fontId="5" fillId="7" borderId="24" xfId="0" applyFont="1" applyFill="1" applyBorder="1" applyAlignment="1" applyProtection="1">
      <alignment horizontal="center" vertical="center" wrapText="1"/>
      <protection locked="0"/>
    </xf>
    <xf numFmtId="0" fontId="2" fillId="0" borderId="25" xfId="0" applyFont="1" applyBorder="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29" xfId="0" applyFont="1" applyBorder="1" applyProtection="1">
      <protection locked="0"/>
    </xf>
    <xf numFmtId="0" fontId="2" fillId="0" borderId="28" xfId="0" applyFont="1" applyBorder="1" applyProtection="1">
      <protection locked="0"/>
    </xf>
    <xf numFmtId="0" fontId="5" fillId="2" borderId="8" xfId="0" applyFont="1" applyFill="1" applyBorder="1" applyAlignment="1" applyProtection="1">
      <alignment horizontal="center"/>
      <protection locked="0"/>
    </xf>
    <xf numFmtId="0" fontId="2" fillId="0" borderId="9" xfId="0" applyFont="1" applyBorder="1" applyProtection="1">
      <protection locked="0"/>
    </xf>
    <xf numFmtId="0" fontId="2" fillId="0" borderId="10" xfId="0" applyFont="1" applyBorder="1" applyProtection="1">
      <protection locked="0"/>
    </xf>
    <xf numFmtId="49" fontId="5" fillId="3" borderId="12" xfId="0" applyNumberFormat="1" applyFont="1" applyFill="1" applyBorder="1" applyAlignment="1">
      <alignment horizontal="center" vertical="center" wrapText="1"/>
    </xf>
    <xf numFmtId="0" fontId="2" fillId="0" borderId="9" xfId="0" applyFont="1" applyBorder="1"/>
    <xf numFmtId="0" fontId="2" fillId="0" borderId="13" xfId="0" applyFont="1" applyBorder="1"/>
    <xf numFmtId="49" fontId="4" fillId="3" borderId="7" xfId="0" applyNumberFormat="1" applyFont="1" applyFill="1" applyBorder="1" applyAlignment="1">
      <alignment horizontal="center" vertical="center" wrapText="1"/>
    </xf>
    <xf numFmtId="3" fontId="10" fillId="0" borderId="0" xfId="0" applyNumberFormat="1" applyFont="1" applyAlignment="1">
      <alignment horizontal="center"/>
    </xf>
    <xf numFmtId="0" fontId="8" fillId="0" borderId="22" xfId="0" applyFont="1" applyBorder="1" applyAlignment="1" applyProtection="1">
      <alignment horizontal="center" vertical="center" wrapText="1"/>
      <protection locked="0"/>
    </xf>
    <xf numFmtId="0" fontId="2" fillId="0" borderId="23" xfId="0" applyFont="1" applyBorder="1" applyProtection="1">
      <protection locked="0"/>
    </xf>
    <xf numFmtId="0" fontId="2" fillId="0" borderId="22" xfId="0" applyFont="1" applyBorder="1" applyProtection="1">
      <protection locked="0"/>
    </xf>
    <xf numFmtId="0" fontId="8" fillId="0" borderId="24"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2" fillId="0" borderId="31" xfId="0" applyFont="1" applyBorder="1" applyProtection="1">
      <protection locked="0"/>
    </xf>
    <xf numFmtId="0" fontId="9" fillId="0" borderId="24" xfId="0" applyFont="1" applyBorder="1" applyAlignment="1" applyProtection="1">
      <alignment horizontal="center" vertical="center" wrapText="1"/>
      <protection locked="0"/>
    </xf>
    <xf numFmtId="0" fontId="0" fillId="0" borderId="0" xfId="0" applyProtection="1">
      <protection locked="0"/>
    </xf>
    <xf numFmtId="0" fontId="8" fillId="0" borderId="0" xfId="0" applyFont="1" applyAlignment="1">
      <alignment horizontal="right"/>
    </xf>
    <xf numFmtId="0" fontId="4" fillId="0" borderId="0" xfId="0" applyFont="1" applyAlignment="1" applyProtection="1">
      <alignment horizontal="center" vertical="top" wrapText="1"/>
      <protection locked="0"/>
    </xf>
    <xf numFmtId="49" fontId="8" fillId="3" borderId="12" xfId="0" applyNumberFormat="1" applyFont="1" applyFill="1" applyBorder="1" applyAlignment="1">
      <alignment horizontal="center" vertical="center" wrapText="1"/>
    </xf>
    <xf numFmtId="49" fontId="5" fillId="0" borderId="34" xfId="0" applyNumberFormat="1" applyFont="1" applyBorder="1" applyAlignment="1">
      <alignment horizontal="center" wrapText="1"/>
    </xf>
    <xf numFmtId="0" fontId="2" fillId="0" borderId="25" xfId="0" applyFont="1" applyBorder="1"/>
    <xf numFmtId="49" fontId="5" fillId="0" borderId="25" xfId="0" applyNumberFormat="1" applyFont="1" applyBorder="1" applyAlignment="1">
      <alignment horizontal="center"/>
    </xf>
    <xf numFmtId="49" fontId="4" fillId="0" borderId="3" xfId="0" applyNumberFormat="1" applyFont="1" applyBorder="1" applyAlignment="1">
      <alignment horizontal="center"/>
    </xf>
    <xf numFmtId="49" fontId="4" fillId="0" borderId="0" xfId="0" applyNumberFormat="1" applyFont="1" applyAlignment="1">
      <alignment horizontal="center"/>
    </xf>
    <xf numFmtId="0" fontId="11" fillId="0" borderId="0" xfId="0" applyFont="1" applyAlignment="1">
      <alignment horizontal="left" vertical="center" wrapText="1"/>
    </xf>
    <xf numFmtId="0" fontId="13" fillId="0" borderId="0" xfId="0" applyFont="1" applyAlignment="1">
      <alignment horizontal="left" vertical="center" wrapText="1"/>
    </xf>
    <xf numFmtId="0" fontId="2" fillId="0" borderId="36" xfId="0" applyFont="1" applyBorder="1"/>
    <xf numFmtId="49" fontId="5" fillId="3" borderId="41" xfId="0" applyNumberFormat="1" applyFont="1" applyFill="1" applyBorder="1" applyAlignment="1">
      <alignment horizontal="center" vertical="center"/>
    </xf>
    <xf numFmtId="0" fontId="2" fillId="0" borderId="42" xfId="0" applyFont="1" applyBorder="1"/>
    <xf numFmtId="0" fontId="2" fillId="0" borderId="43" xfId="0" applyFont="1" applyBorder="1"/>
    <xf numFmtId="49" fontId="5" fillId="3" borderId="40" xfId="0" applyNumberFormat="1" applyFont="1" applyFill="1" applyBorder="1" applyAlignment="1">
      <alignment horizontal="left" vertical="center" wrapText="1"/>
    </xf>
    <xf numFmtId="0" fontId="2" fillId="0" borderId="44" xfId="0" applyFont="1" applyBorder="1"/>
    <xf numFmtId="49" fontId="15" fillId="3" borderId="30" xfId="0" applyNumberFormat="1" applyFont="1" applyFill="1" applyBorder="1" applyAlignment="1">
      <alignment horizontal="center" vertical="center" wrapText="1"/>
    </xf>
    <xf numFmtId="0" fontId="2" fillId="0" borderId="31" xfId="0" applyFont="1" applyBorder="1"/>
    <xf numFmtId="49" fontId="5" fillId="3" borderId="41" xfId="0" applyNumberFormat="1" applyFont="1" applyFill="1" applyBorder="1" applyAlignment="1">
      <alignment horizontal="center" vertical="center" wrapText="1"/>
    </xf>
    <xf numFmtId="0" fontId="20" fillId="0" borderId="0" xfId="0" applyFont="1" applyAlignment="1">
      <alignment horizontal="center" vertical="center"/>
    </xf>
    <xf numFmtId="49" fontId="15" fillId="3" borderId="46" xfId="0" applyNumberFormat="1" applyFont="1" applyFill="1" applyBorder="1" applyAlignment="1">
      <alignment horizontal="center" vertical="center" wrapText="1"/>
    </xf>
    <xf numFmtId="49" fontId="5" fillId="3" borderId="47" xfId="0" applyNumberFormat="1" applyFont="1" applyFill="1" applyBorder="1" applyAlignment="1">
      <alignment horizontal="center" vertical="center"/>
    </xf>
    <xf numFmtId="0" fontId="2" fillId="0" borderId="48" xfId="0" applyFont="1" applyBorder="1"/>
    <xf numFmtId="0" fontId="2" fillId="0" borderId="49" xfId="0" applyFont="1" applyBorder="1"/>
    <xf numFmtId="0" fontId="1" fillId="0" borderId="0" xfId="0" applyFont="1" applyAlignment="1">
      <alignment horizontal="center" vertical="center" wrapText="1"/>
    </xf>
    <xf numFmtId="49" fontId="1" fillId="0" borderId="0" xfId="0" applyNumberFormat="1" applyFont="1" applyAlignment="1">
      <alignment horizontal="center"/>
    </xf>
    <xf numFmtId="0" fontId="4" fillId="5" borderId="12" xfId="0" applyFont="1" applyFill="1" applyBorder="1" applyAlignment="1" applyProtection="1">
      <alignment horizontal="center" vertical="center"/>
      <protection locked="0"/>
    </xf>
    <xf numFmtId="0" fontId="2" fillId="0" borderId="13" xfId="0" applyFont="1" applyBorder="1" applyProtection="1">
      <protection locked="0"/>
    </xf>
    <xf numFmtId="0" fontId="4" fillId="5" borderId="37" xfId="0" applyFont="1" applyFill="1" applyBorder="1" applyAlignment="1">
      <alignment horizontal="center" vertical="center"/>
    </xf>
    <xf numFmtId="0" fontId="2" fillId="0" borderId="38" xfId="0" applyFont="1" applyBorder="1"/>
    <xf numFmtId="0" fontId="2" fillId="0" borderId="39" xfId="0" applyFont="1" applyBorder="1"/>
    <xf numFmtId="0" fontId="6" fillId="0" borderId="52" xfId="0" applyFont="1" applyBorder="1" applyAlignment="1">
      <alignment horizontal="center" vertical="center"/>
    </xf>
    <xf numFmtId="0" fontId="35" fillId="0" borderId="56" xfId="0" applyFont="1" applyBorder="1" applyAlignment="1" applyProtection="1">
      <alignment horizontal="left" vertical="center" wrapText="1"/>
      <protection locked="0"/>
    </xf>
    <xf numFmtId="0" fontId="35" fillId="0" borderId="57" xfId="0" applyFont="1" applyBorder="1" applyAlignment="1" applyProtection="1">
      <alignment horizontal="left" vertical="center" wrapText="1"/>
      <protection locked="0"/>
    </xf>
    <xf numFmtId="0" fontId="35" fillId="0" borderId="58" xfId="0" applyFont="1" applyBorder="1" applyAlignment="1" applyProtection="1">
      <alignment horizontal="left" vertical="center" wrapText="1"/>
      <protection locked="0"/>
    </xf>
    <xf numFmtId="49" fontId="11" fillId="3" borderId="41" xfId="0" applyNumberFormat="1" applyFont="1" applyFill="1" applyBorder="1" applyAlignment="1">
      <alignment horizontal="center" vertical="center"/>
    </xf>
    <xf numFmtId="49" fontId="11" fillId="3" borderId="41" xfId="0" applyNumberFormat="1" applyFont="1" applyFill="1" applyBorder="1" applyAlignment="1">
      <alignment horizontal="center" vertical="center" wrapText="1"/>
    </xf>
    <xf numFmtId="0" fontId="35" fillId="13" borderId="56" xfId="0" applyFont="1" applyFill="1" applyBorder="1" applyAlignment="1" applyProtection="1">
      <alignment horizontal="left" vertical="center" wrapText="1"/>
      <protection locked="0"/>
    </xf>
    <xf numFmtId="0" fontId="35" fillId="13" borderId="57" xfId="0" applyFont="1" applyFill="1" applyBorder="1" applyAlignment="1" applyProtection="1">
      <alignment horizontal="left" vertical="center" wrapText="1"/>
      <protection locked="0"/>
    </xf>
    <xf numFmtId="0" fontId="35" fillId="13" borderId="58" xfId="0" applyFont="1" applyFill="1" applyBorder="1" applyAlignment="1" applyProtection="1">
      <alignment horizontal="left" vertical="center" wrapText="1"/>
      <protection locked="0"/>
    </xf>
    <xf numFmtId="49" fontId="11" fillId="3" borderId="40" xfId="0" applyNumberFormat="1" applyFont="1" applyFill="1" applyBorder="1" applyAlignment="1">
      <alignment horizontal="left" vertical="center" wrapText="1"/>
    </xf>
    <xf numFmtId="49" fontId="21" fillId="3" borderId="30" xfId="0" applyNumberFormat="1" applyFont="1" applyFill="1" applyBorder="1" applyAlignment="1">
      <alignment horizontal="center" vertical="center" wrapText="1"/>
    </xf>
    <xf numFmtId="0" fontId="5" fillId="0" borderId="0" xfId="0" applyFont="1" applyAlignment="1">
      <alignment horizontal="center" vertical="center" wrapText="1"/>
    </xf>
    <xf numFmtId="0" fontId="2" fillId="0" borderId="50" xfId="0" applyFont="1" applyBorder="1"/>
    <xf numFmtId="0" fontId="5" fillId="2" borderId="40" xfId="0" applyFont="1" applyFill="1" applyBorder="1" applyAlignment="1">
      <alignment horizontal="center" vertical="center"/>
    </xf>
    <xf numFmtId="0" fontId="2" fillId="0" borderId="52" xfId="0" applyFont="1" applyBorder="1"/>
    <xf numFmtId="0" fontId="5" fillId="0" borderId="0" xfId="0" applyFont="1" applyAlignment="1">
      <alignment horizontal="center" vertical="center"/>
    </xf>
    <xf numFmtId="0" fontId="24" fillId="0" borderId="42" xfId="0" applyFont="1" applyBorder="1" applyAlignment="1">
      <alignment horizontal="center" vertical="center"/>
    </xf>
    <xf numFmtId="0" fontId="0" fillId="0" borderId="0" xfId="0" applyAlignment="1">
      <alignment horizontal="center" vertical="center" wrapText="1"/>
    </xf>
    <xf numFmtId="0" fontId="25" fillId="8" borderId="37" xfId="0" applyFont="1" applyFill="1" applyBorder="1" applyAlignment="1">
      <alignment horizontal="center" vertical="center"/>
    </xf>
    <xf numFmtId="49" fontId="26" fillId="9" borderId="53" xfId="0" applyNumberFormat="1" applyFont="1" applyFill="1" applyBorder="1" applyAlignment="1">
      <alignment horizontal="center" vertical="center" wrapText="1"/>
    </xf>
    <xf numFmtId="0" fontId="25" fillId="9" borderId="37" xfId="0" applyFont="1" applyFill="1" applyBorder="1" applyAlignment="1">
      <alignment horizontal="center" vertical="center"/>
    </xf>
    <xf numFmtId="0" fontId="25" fillId="11" borderId="37" xfId="0" applyFont="1" applyFill="1" applyBorder="1" applyAlignment="1">
      <alignment horizontal="center" vertical="center"/>
    </xf>
    <xf numFmtId="0" fontId="29" fillId="0" borderId="0" xfId="0" applyFont="1" applyAlignment="1">
      <alignment horizontal="center" vertical="center"/>
    </xf>
    <xf numFmtId="0" fontId="0" fillId="10" borderId="41" xfId="0" applyFill="1" applyBorder="1" applyAlignment="1">
      <alignment horizontal="center" vertical="center"/>
    </xf>
    <xf numFmtId="0" fontId="32" fillId="9" borderId="41" xfId="0" applyFont="1" applyFill="1" applyBorder="1" applyAlignment="1">
      <alignment horizontal="center" vertical="center"/>
    </xf>
    <xf numFmtId="0" fontId="4" fillId="16" borderId="19" xfId="0" applyFont="1" applyFill="1" applyBorder="1" applyAlignment="1" applyProtection="1">
      <alignment horizontal="center" vertical="center"/>
      <protection locked="0"/>
    </xf>
    <xf numFmtId="3" fontId="4" fillId="14" borderId="19" xfId="0" applyNumberFormat="1" applyFont="1" applyFill="1" applyBorder="1" applyAlignment="1" applyProtection="1">
      <alignment horizontal="center" vertical="center" wrapText="1"/>
      <protection locked="0"/>
    </xf>
  </cellXfs>
  <cellStyles count="1">
    <cellStyle name="Normal" xfId="0" builtinId="0"/>
  </cellStyles>
  <dxfs count="40">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
      <font>
        <color rgb="FF9C6500"/>
      </font>
      <fill>
        <patternFill patternType="solid">
          <fgColor rgb="FFFFEB9C"/>
          <bgColor rgb="FFFFEB9C"/>
        </patternFill>
      </fill>
    </dxf>
    <dxf>
      <fill>
        <patternFill patternType="solid">
          <fgColor rgb="FFFFC7CE"/>
          <bgColor rgb="FFFFC7CE"/>
        </patternFill>
      </fill>
    </dxf>
    <dxf>
      <font>
        <color rgb="FFFFFFFF"/>
      </font>
      <fill>
        <patternFill patternType="solid">
          <fgColor rgb="FFFF0000"/>
          <bgColor rgb="FFFF0000"/>
        </patternFill>
      </fill>
    </dxf>
    <dxf>
      <font>
        <color rgb="FFFFFFFF"/>
      </font>
      <fill>
        <patternFill patternType="solid">
          <fgColor rgb="FF00B050"/>
          <bgColor rgb="FF00B050"/>
        </patternFill>
      </fill>
    </dxf>
    <dxf>
      <font>
        <color rgb="FFFFFFFF"/>
      </font>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47530</xdr:colOff>
      <xdr:row>4</xdr:row>
      <xdr:rowOff>114300</xdr:rowOff>
    </xdr:to>
    <xdr:pic>
      <xdr:nvPicPr>
        <xdr:cNvPr id="4" name="Imagen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5" y="38100"/>
          <a:ext cx="4124230"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59531</xdr:colOff>
      <xdr:row>0</xdr:row>
      <xdr:rowOff>107156</xdr:rowOff>
    </xdr:from>
    <xdr:to>
      <xdr:col>2</xdr:col>
      <xdr:colOff>3478315</xdr:colOff>
      <xdr:row>2</xdr:row>
      <xdr:rowOff>623779</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9531" y="107156"/>
          <a:ext cx="4121253" cy="9690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topLeftCell="A7" zoomScale="110" zoomScaleNormal="110" zoomScalePageLayoutView="110" workbookViewId="0">
      <selection activeCell="I17" sqref="I17"/>
    </sheetView>
  </sheetViews>
  <sheetFormatPr baseColWidth="10" defaultColWidth="14.5" defaultRowHeight="15" customHeight="1" x14ac:dyDescent="0.2"/>
  <cols>
    <col min="1" max="1" width="14.33203125" customWidth="1"/>
    <col min="2" max="3" width="13.83203125" customWidth="1"/>
    <col min="4" max="4" width="17.5" customWidth="1"/>
    <col min="5" max="5" width="1.83203125" customWidth="1"/>
    <col min="6" max="6" width="15.83203125" customWidth="1"/>
    <col min="7" max="7" width="1.33203125" customWidth="1"/>
    <col min="8" max="9" width="13.83203125" customWidth="1"/>
    <col min="10" max="14" width="13.6640625" customWidth="1"/>
  </cols>
  <sheetData>
    <row r="1" spans="1:14" ht="17.25" customHeight="1" x14ac:dyDescent="0.2">
      <c r="A1" s="125"/>
      <c r="B1" s="126"/>
      <c r="C1" s="126"/>
      <c r="D1" s="126"/>
      <c r="E1" s="126"/>
      <c r="F1" s="126"/>
      <c r="G1" s="126"/>
      <c r="H1" s="126"/>
      <c r="I1" s="126"/>
      <c r="J1" s="126"/>
      <c r="K1" s="126"/>
      <c r="L1" s="126"/>
      <c r="M1" s="126"/>
      <c r="N1" s="126"/>
    </row>
    <row r="2" spans="1:14" ht="17.25" customHeight="1" x14ac:dyDescent="0.2">
      <c r="A2" s="127" t="s">
        <v>219</v>
      </c>
      <c r="B2" s="112"/>
      <c r="C2" s="112"/>
      <c r="D2" s="112"/>
      <c r="E2" s="112"/>
      <c r="F2" s="112"/>
      <c r="G2" s="112"/>
      <c r="H2" s="112"/>
      <c r="I2" s="112"/>
      <c r="J2" s="112"/>
      <c r="K2" s="112"/>
      <c r="L2" s="112"/>
      <c r="M2" s="112"/>
      <c r="N2" s="112"/>
    </row>
    <row r="3" spans="1:14" ht="17.25" customHeight="1" x14ac:dyDescent="0.2">
      <c r="A3" s="128"/>
      <c r="B3" s="112"/>
      <c r="C3" s="112"/>
      <c r="D3" s="112"/>
      <c r="E3" s="112"/>
      <c r="F3" s="112"/>
      <c r="G3" s="112"/>
      <c r="H3" s="112"/>
      <c r="I3" s="112"/>
      <c r="J3" s="112"/>
      <c r="K3" s="112"/>
      <c r="L3" s="112"/>
      <c r="M3" s="112"/>
      <c r="N3" s="112"/>
    </row>
    <row r="4" spans="1:14" ht="17.25" customHeight="1" x14ac:dyDescent="0.2">
      <c r="A4" s="1"/>
      <c r="B4" s="2"/>
      <c r="C4" s="3"/>
      <c r="D4" s="2"/>
      <c r="E4" s="2"/>
      <c r="F4" s="2"/>
      <c r="G4" s="2"/>
      <c r="H4" s="2"/>
      <c r="I4" s="2"/>
      <c r="J4" s="2"/>
      <c r="K4" s="2"/>
      <c r="L4" s="2"/>
      <c r="M4" s="2"/>
      <c r="N4" s="2"/>
    </row>
    <row r="5" spans="1:14" ht="11.25" customHeight="1" x14ac:dyDescent="0.2">
      <c r="A5" s="1"/>
      <c r="B5" s="2"/>
      <c r="C5" s="3"/>
      <c r="D5" s="2"/>
      <c r="E5" s="2"/>
      <c r="F5" s="2"/>
      <c r="G5" s="2"/>
      <c r="H5" s="2"/>
      <c r="I5" s="2"/>
      <c r="J5" s="2"/>
      <c r="K5" s="2"/>
      <c r="L5" s="2"/>
      <c r="M5" s="2"/>
      <c r="N5" s="2"/>
    </row>
    <row r="6" spans="1:14" ht="38.25" customHeight="1" x14ac:dyDescent="0.2">
      <c r="A6" s="129" t="s">
        <v>0</v>
      </c>
      <c r="B6" s="112"/>
      <c r="C6" s="112"/>
      <c r="D6" s="112"/>
      <c r="E6" s="112"/>
      <c r="F6" s="112"/>
      <c r="G6" s="112"/>
      <c r="H6" s="112"/>
      <c r="I6" s="112"/>
      <c r="J6" s="112"/>
      <c r="K6" s="112"/>
      <c r="L6" s="112"/>
      <c r="M6" s="112"/>
      <c r="N6" s="112"/>
    </row>
    <row r="7" spans="1:14" ht="14.25" customHeight="1" x14ac:dyDescent="0.2">
      <c r="A7" s="4"/>
      <c r="B7" s="5"/>
      <c r="C7" s="6"/>
      <c r="D7" s="5"/>
      <c r="E7" s="5"/>
      <c r="F7" s="5"/>
      <c r="G7" s="5"/>
      <c r="H7" s="5"/>
      <c r="I7" s="5"/>
      <c r="J7" s="5"/>
      <c r="K7" s="5"/>
      <c r="L7" s="5"/>
      <c r="M7" s="5"/>
      <c r="N7" s="5"/>
    </row>
    <row r="8" spans="1:14" x14ac:dyDescent="0.2">
      <c r="A8" s="130" t="s">
        <v>215</v>
      </c>
      <c r="B8" s="112"/>
      <c r="C8" s="112"/>
      <c r="D8" s="112"/>
      <c r="E8" s="112"/>
      <c r="F8" s="112"/>
      <c r="G8" s="112"/>
      <c r="H8" s="112"/>
      <c r="I8" s="112"/>
      <c r="J8" s="112"/>
      <c r="K8" s="112"/>
      <c r="L8" s="112"/>
      <c r="M8" s="112"/>
      <c r="N8" s="112"/>
    </row>
    <row r="9" spans="1:14" ht="7.5" customHeight="1" x14ac:dyDescent="0.2">
      <c r="A9" s="7"/>
      <c r="B9" s="8"/>
      <c r="C9" s="9"/>
      <c r="D9" s="8"/>
      <c r="E9" s="8"/>
      <c r="F9" s="8"/>
      <c r="G9" s="8"/>
      <c r="H9" s="8"/>
      <c r="I9" s="8"/>
      <c r="J9" s="8"/>
      <c r="K9" s="8"/>
      <c r="L9" s="8"/>
      <c r="M9" s="8"/>
      <c r="N9" s="8"/>
    </row>
    <row r="10" spans="1:14" ht="13.5" customHeight="1" x14ac:dyDescent="0.2">
      <c r="A10" s="111" t="s">
        <v>1</v>
      </c>
      <c r="B10" s="112"/>
      <c r="C10" s="113" t="s">
        <v>177</v>
      </c>
      <c r="D10" s="114"/>
      <c r="E10" s="115"/>
      <c r="F10" s="8"/>
      <c r="G10" s="8"/>
      <c r="H10" s="116" t="s">
        <v>2</v>
      </c>
      <c r="I10" s="116" t="s">
        <v>3</v>
      </c>
      <c r="J10" s="116" t="s">
        <v>4</v>
      </c>
      <c r="K10" s="116" t="s">
        <v>5</v>
      </c>
      <c r="L10" s="116" t="s">
        <v>6</v>
      </c>
      <c r="M10" s="116" t="s">
        <v>7</v>
      </c>
      <c r="N10" s="116" t="s">
        <v>8</v>
      </c>
    </row>
    <row r="11" spans="1:14" x14ac:dyDescent="0.2">
      <c r="A11" s="111" t="s">
        <v>9</v>
      </c>
      <c r="B11" s="112"/>
      <c r="C11" s="137" t="s">
        <v>260</v>
      </c>
      <c r="D11" s="138"/>
      <c r="E11" s="139"/>
      <c r="F11" s="8"/>
      <c r="G11" s="8"/>
      <c r="H11" s="117"/>
      <c r="I11" s="117"/>
      <c r="J11" s="117"/>
      <c r="K11" s="117"/>
      <c r="L11" s="117"/>
      <c r="M11" s="117"/>
      <c r="N11" s="117"/>
    </row>
    <row r="12" spans="1:14" x14ac:dyDescent="0.2">
      <c r="A12" s="10"/>
      <c r="B12" s="8"/>
      <c r="C12" s="9"/>
      <c r="D12" s="11"/>
      <c r="E12" s="8"/>
      <c r="F12" s="8"/>
      <c r="G12" s="8"/>
      <c r="H12" s="117"/>
      <c r="I12" s="117"/>
      <c r="J12" s="117"/>
      <c r="K12" s="117"/>
      <c r="L12" s="117"/>
      <c r="M12" s="117"/>
      <c r="N12" s="117"/>
    </row>
    <row r="13" spans="1:14" ht="13.5" customHeight="1" x14ac:dyDescent="0.2">
      <c r="A13" s="140" t="s">
        <v>10</v>
      </c>
      <c r="B13" s="141"/>
      <c r="C13" s="141"/>
      <c r="D13" s="142"/>
      <c r="E13" s="12"/>
      <c r="F13" s="143" t="s">
        <v>11</v>
      </c>
      <c r="G13" s="13"/>
      <c r="H13" s="117"/>
      <c r="I13" s="117"/>
      <c r="J13" s="117"/>
      <c r="K13" s="117"/>
      <c r="L13" s="117"/>
      <c r="M13" s="117"/>
      <c r="N13" s="117"/>
    </row>
    <row r="14" spans="1:14" x14ac:dyDescent="0.2">
      <c r="A14" s="14" t="s">
        <v>12</v>
      </c>
      <c r="B14" s="14" t="s">
        <v>13</v>
      </c>
      <c r="C14" s="14" t="s">
        <v>14</v>
      </c>
      <c r="D14" s="15" t="s">
        <v>15</v>
      </c>
      <c r="E14" s="12"/>
      <c r="F14" s="119"/>
      <c r="G14" s="16"/>
      <c r="H14" s="119"/>
      <c r="I14" s="118"/>
      <c r="J14" s="118"/>
      <c r="K14" s="118"/>
      <c r="L14" s="118"/>
      <c r="M14" s="118"/>
      <c r="N14" s="118"/>
    </row>
    <row r="15" spans="1:14" x14ac:dyDescent="0.2">
      <c r="A15" s="10"/>
      <c r="B15" s="8"/>
      <c r="C15" s="9"/>
      <c r="D15" s="17"/>
      <c r="E15" s="18"/>
      <c r="F15" s="19"/>
      <c r="G15" s="20"/>
      <c r="H15" s="19"/>
      <c r="I15" s="8"/>
      <c r="J15" s="8"/>
      <c r="K15" s="8"/>
      <c r="L15" s="8"/>
      <c r="M15" s="8"/>
      <c r="N15" s="8"/>
    </row>
    <row r="16" spans="1:14" x14ac:dyDescent="0.2">
      <c r="A16" s="91">
        <v>415</v>
      </c>
      <c r="B16" s="21" t="s">
        <v>16</v>
      </c>
      <c r="C16" s="93">
        <v>484</v>
      </c>
      <c r="D16" s="22">
        <f t="shared" ref="D16:D33" si="0">A16+C16</f>
        <v>899</v>
      </c>
      <c r="E16" s="23"/>
      <c r="F16" s="24" t="s">
        <v>17</v>
      </c>
      <c r="G16" s="25"/>
      <c r="H16" s="95">
        <f>+'Hoja de trabajo'!C13</f>
        <v>3775</v>
      </c>
      <c r="I16" s="95">
        <f>+'Hoja de trabajo'!C23</f>
        <v>5116</v>
      </c>
      <c r="J16" s="95">
        <f>+'Hoja de trabajo'!D13</f>
        <v>2578</v>
      </c>
      <c r="K16" s="95">
        <f>+'Hoja de trabajo'!D23</f>
        <v>1549</v>
      </c>
      <c r="L16" s="95">
        <f>+'Hoja de trabajo'!E14</f>
        <v>19353</v>
      </c>
      <c r="M16" s="95">
        <f>+'Hoja de trabajo'!E24</f>
        <v>14203</v>
      </c>
      <c r="N16" s="95">
        <v>0</v>
      </c>
    </row>
    <row r="17" spans="1:14" x14ac:dyDescent="0.2">
      <c r="A17" s="92">
        <v>385</v>
      </c>
      <c r="B17" s="21" t="s">
        <v>18</v>
      </c>
      <c r="C17" s="94">
        <v>453</v>
      </c>
      <c r="D17" s="22">
        <f t="shared" si="0"/>
        <v>838</v>
      </c>
      <c r="E17" s="23"/>
      <c r="F17" s="26" t="s">
        <v>19</v>
      </c>
      <c r="G17" s="20"/>
      <c r="H17" s="96">
        <f>+'Hoja de trabajo'!I13</f>
        <v>2097</v>
      </c>
      <c r="I17" s="97">
        <f>+'Hoja de trabajo'!I23</f>
        <v>1640</v>
      </c>
      <c r="J17" s="97">
        <f>+'Hoja de trabajo'!J13</f>
        <v>2561</v>
      </c>
      <c r="K17" s="97">
        <f>+'Hoja de trabajo'!J23</f>
        <v>1319</v>
      </c>
      <c r="L17" s="97">
        <f>+'Hoja de trabajo'!K14</f>
        <v>7857</v>
      </c>
      <c r="M17" s="97">
        <f>+'Hoja de trabajo'!K24</f>
        <v>4979</v>
      </c>
      <c r="N17" s="97">
        <v>0</v>
      </c>
    </row>
    <row r="18" spans="1:14" x14ac:dyDescent="0.2">
      <c r="A18" s="91">
        <v>418</v>
      </c>
      <c r="B18" s="21" t="s">
        <v>20</v>
      </c>
      <c r="C18" s="93">
        <v>435</v>
      </c>
      <c r="D18" s="22">
        <f t="shared" si="0"/>
        <v>853</v>
      </c>
      <c r="E18" s="8"/>
      <c r="F18" s="26" t="s">
        <v>21</v>
      </c>
      <c r="G18" s="20"/>
      <c r="H18" s="98">
        <f>+'Hoja de trabajo'!O13</f>
        <v>0</v>
      </c>
      <c r="I18" s="98">
        <f>+'Hoja de trabajo'!O23</f>
        <v>0</v>
      </c>
      <c r="J18" s="95">
        <f>+'Hoja de trabajo'!P13</f>
        <v>0</v>
      </c>
      <c r="K18" s="95">
        <f>+'Hoja de trabajo'!P23</f>
        <v>0</v>
      </c>
      <c r="L18" s="95">
        <f>+'Hoja de trabajo'!Q14</f>
        <v>0</v>
      </c>
      <c r="M18" s="95">
        <f>+'Hoja de trabajo'!Q24</f>
        <v>0</v>
      </c>
      <c r="N18" s="95">
        <v>0</v>
      </c>
    </row>
    <row r="19" spans="1:14" x14ac:dyDescent="0.2">
      <c r="A19" s="92">
        <v>649</v>
      </c>
      <c r="B19" s="21" t="s">
        <v>22</v>
      </c>
      <c r="C19" s="94">
        <v>683</v>
      </c>
      <c r="D19" s="22">
        <f t="shared" si="0"/>
        <v>1332</v>
      </c>
      <c r="E19" s="8"/>
      <c r="F19" s="26" t="s">
        <v>23</v>
      </c>
      <c r="G19" s="20"/>
      <c r="H19" s="96">
        <f>+'Hoja de trabajo'!U13</f>
        <v>0</v>
      </c>
      <c r="I19" s="97">
        <f>+'Hoja de trabajo'!U23</f>
        <v>0</v>
      </c>
      <c r="J19" s="97">
        <f>+'Hoja de trabajo'!V13</f>
        <v>0</v>
      </c>
      <c r="K19" s="97">
        <f>+'Hoja de trabajo'!V23</f>
        <v>0</v>
      </c>
      <c r="L19" s="97">
        <f>+'Hoja de trabajo'!W14</f>
        <v>0</v>
      </c>
      <c r="M19" s="97">
        <f>+'Hoja de trabajo'!W24</f>
        <v>0</v>
      </c>
      <c r="N19" s="97">
        <v>0</v>
      </c>
    </row>
    <row r="20" spans="1:14" x14ac:dyDescent="0.2">
      <c r="A20" s="91">
        <v>694</v>
      </c>
      <c r="B20" s="21" t="s">
        <v>24</v>
      </c>
      <c r="C20" s="93">
        <v>783</v>
      </c>
      <c r="D20" s="22">
        <f t="shared" si="0"/>
        <v>1477</v>
      </c>
      <c r="E20" s="8"/>
      <c r="F20" s="27" t="s">
        <v>25</v>
      </c>
      <c r="G20" s="28"/>
      <c r="H20" s="101">
        <f>(H16+H17+H18+H19)</f>
        <v>5872</v>
      </c>
      <c r="I20" s="101">
        <f t="shared" ref="I20:N20" si="1">(I16+I17+I18+I19)</f>
        <v>6756</v>
      </c>
      <c r="J20" s="101">
        <f t="shared" si="1"/>
        <v>5139</v>
      </c>
      <c r="K20" s="101">
        <f t="shared" si="1"/>
        <v>2868</v>
      </c>
      <c r="L20" s="101">
        <f t="shared" si="1"/>
        <v>27210</v>
      </c>
      <c r="M20" s="101">
        <f t="shared" si="1"/>
        <v>19182</v>
      </c>
      <c r="N20" s="101">
        <f t="shared" si="1"/>
        <v>0</v>
      </c>
    </row>
    <row r="21" spans="1:14" ht="15.75" customHeight="1" x14ac:dyDescent="0.2">
      <c r="A21" s="92">
        <v>958</v>
      </c>
      <c r="B21" s="21" t="s">
        <v>26</v>
      </c>
      <c r="C21" s="94">
        <v>896</v>
      </c>
      <c r="D21" s="22">
        <f t="shared" si="0"/>
        <v>1854</v>
      </c>
      <c r="E21" s="8"/>
      <c r="F21" s="8"/>
      <c r="G21" s="8"/>
      <c r="H21" s="144"/>
      <c r="I21" s="112"/>
      <c r="J21" s="144"/>
      <c r="K21" s="112"/>
      <c r="L21" s="144"/>
      <c r="M21" s="112"/>
      <c r="N21" s="8"/>
    </row>
    <row r="22" spans="1:14" ht="15" customHeight="1" x14ac:dyDescent="0.2">
      <c r="A22" s="91">
        <v>986</v>
      </c>
      <c r="B22" s="21" t="s">
        <v>27</v>
      </c>
      <c r="C22" s="93">
        <v>946</v>
      </c>
      <c r="D22" s="22">
        <f t="shared" si="0"/>
        <v>1932</v>
      </c>
      <c r="E22" s="8"/>
      <c r="F22" s="155" t="s">
        <v>28</v>
      </c>
      <c r="G22" s="141"/>
      <c r="H22" s="141"/>
      <c r="I22" s="141"/>
      <c r="J22" s="141"/>
      <c r="K22" s="141"/>
      <c r="L22" s="141"/>
      <c r="M22" s="141"/>
      <c r="N22" s="142"/>
    </row>
    <row r="23" spans="1:14" ht="13.5" customHeight="1" x14ac:dyDescent="0.2">
      <c r="A23" s="92">
        <v>987</v>
      </c>
      <c r="B23" s="21" t="s">
        <v>29</v>
      </c>
      <c r="C23" s="94">
        <v>978</v>
      </c>
      <c r="D23" s="22">
        <f t="shared" si="0"/>
        <v>1965</v>
      </c>
      <c r="E23" s="8"/>
      <c r="F23" s="145"/>
      <c r="G23" s="146"/>
      <c r="H23" s="151" t="s">
        <v>213</v>
      </c>
      <c r="I23" s="132"/>
      <c r="J23" s="132"/>
      <c r="K23" s="132"/>
      <c r="L23" s="132"/>
      <c r="M23" s="132"/>
      <c r="N23" s="133"/>
    </row>
    <row r="24" spans="1:14" ht="17.25" customHeight="1" x14ac:dyDescent="0.2">
      <c r="A24" s="91">
        <v>929</v>
      </c>
      <c r="B24" s="21" t="s">
        <v>30</v>
      </c>
      <c r="C24" s="93">
        <v>986</v>
      </c>
      <c r="D24" s="22">
        <f t="shared" si="0"/>
        <v>1915</v>
      </c>
      <c r="E24" s="8"/>
      <c r="F24" s="147"/>
      <c r="G24" s="146"/>
      <c r="H24" s="147"/>
      <c r="I24" s="152"/>
      <c r="J24" s="152"/>
      <c r="K24" s="152"/>
      <c r="L24" s="152"/>
      <c r="M24" s="152"/>
      <c r="N24" s="146"/>
    </row>
    <row r="25" spans="1:14" ht="16.5" customHeight="1" x14ac:dyDescent="0.2">
      <c r="A25" s="92">
        <v>903</v>
      </c>
      <c r="B25" s="21" t="s">
        <v>31</v>
      </c>
      <c r="C25" s="94">
        <v>925</v>
      </c>
      <c r="D25" s="22">
        <f t="shared" si="0"/>
        <v>1828</v>
      </c>
      <c r="E25" s="8"/>
      <c r="F25" s="134"/>
      <c r="G25" s="136"/>
      <c r="H25" s="134"/>
      <c r="I25" s="135"/>
      <c r="J25" s="135"/>
      <c r="K25" s="135"/>
      <c r="L25" s="135"/>
      <c r="M25" s="135"/>
      <c r="N25" s="136"/>
    </row>
    <row r="26" spans="1:14" ht="13.5" customHeight="1" x14ac:dyDescent="0.2">
      <c r="A26" s="91">
        <v>731</v>
      </c>
      <c r="B26" s="21" t="s">
        <v>32</v>
      </c>
      <c r="C26" s="93">
        <v>835</v>
      </c>
      <c r="D26" s="22">
        <f t="shared" si="0"/>
        <v>1566</v>
      </c>
      <c r="E26" s="8"/>
      <c r="F26" s="148"/>
      <c r="G26" s="133"/>
      <c r="H26" s="151" t="s">
        <v>214</v>
      </c>
      <c r="I26" s="132"/>
      <c r="J26" s="132"/>
      <c r="K26" s="132"/>
      <c r="L26" s="132"/>
      <c r="M26" s="132"/>
      <c r="N26" s="133"/>
    </row>
    <row r="27" spans="1:14" ht="15.75" customHeight="1" x14ac:dyDescent="0.2">
      <c r="A27" s="92">
        <v>764</v>
      </c>
      <c r="B27" s="21" t="s">
        <v>34</v>
      </c>
      <c r="C27" s="94">
        <v>968</v>
      </c>
      <c r="D27" s="22">
        <f t="shared" si="0"/>
        <v>1732</v>
      </c>
      <c r="E27" s="8"/>
      <c r="F27" s="147"/>
      <c r="G27" s="146"/>
      <c r="H27" s="147"/>
      <c r="I27" s="152"/>
      <c r="J27" s="152"/>
      <c r="K27" s="152"/>
      <c r="L27" s="152"/>
      <c r="M27" s="152"/>
      <c r="N27" s="146"/>
    </row>
    <row r="28" spans="1:14" ht="15.75" customHeight="1" x14ac:dyDescent="0.2">
      <c r="A28" s="91">
        <v>639</v>
      </c>
      <c r="B28" s="21" t="s">
        <v>35</v>
      </c>
      <c r="C28" s="93">
        <v>689</v>
      </c>
      <c r="D28" s="22">
        <f t="shared" si="0"/>
        <v>1328</v>
      </c>
      <c r="E28" s="8"/>
      <c r="F28" s="134"/>
      <c r="G28" s="136"/>
      <c r="H28" s="134"/>
      <c r="I28" s="135"/>
      <c r="J28" s="135"/>
      <c r="K28" s="135"/>
      <c r="L28" s="135"/>
      <c r="M28" s="135"/>
      <c r="N28" s="136"/>
    </row>
    <row r="29" spans="1:14" ht="19.5" customHeight="1" x14ac:dyDescent="0.2">
      <c r="A29" s="92">
        <v>684</v>
      </c>
      <c r="B29" s="21" t="s">
        <v>36</v>
      </c>
      <c r="C29" s="94">
        <v>765</v>
      </c>
      <c r="D29" s="22">
        <f t="shared" si="0"/>
        <v>1449</v>
      </c>
      <c r="E29" s="23"/>
      <c r="F29" s="148"/>
      <c r="G29" s="133"/>
      <c r="H29" s="151" t="s">
        <v>218</v>
      </c>
      <c r="I29" s="132"/>
      <c r="J29" s="132"/>
      <c r="K29" s="132"/>
      <c r="L29" s="132"/>
      <c r="M29" s="132"/>
      <c r="N29" s="133"/>
    </row>
    <row r="30" spans="1:14" ht="19.5" customHeight="1" x14ac:dyDescent="0.2">
      <c r="A30" s="91">
        <v>405</v>
      </c>
      <c r="B30" s="21" t="s">
        <v>37</v>
      </c>
      <c r="C30" s="93">
        <v>436</v>
      </c>
      <c r="D30" s="22">
        <f t="shared" si="0"/>
        <v>841</v>
      </c>
      <c r="E30" s="23"/>
      <c r="F30" s="147"/>
      <c r="G30" s="146"/>
      <c r="H30" s="147"/>
      <c r="I30" s="152"/>
      <c r="J30" s="152"/>
      <c r="K30" s="152"/>
      <c r="L30" s="152"/>
      <c r="M30" s="152"/>
      <c r="N30" s="146"/>
    </row>
    <row r="31" spans="1:14" ht="19.5" customHeight="1" x14ac:dyDescent="0.2">
      <c r="A31" s="92">
        <v>147</v>
      </c>
      <c r="B31" s="21" t="s">
        <v>38</v>
      </c>
      <c r="C31" s="94">
        <v>149</v>
      </c>
      <c r="D31" s="22">
        <f t="shared" si="0"/>
        <v>296</v>
      </c>
      <c r="E31" s="23"/>
      <c r="F31" s="134"/>
      <c r="G31" s="136"/>
      <c r="H31" s="134"/>
      <c r="I31" s="135"/>
      <c r="J31" s="135"/>
      <c r="K31" s="135"/>
      <c r="L31" s="135"/>
      <c r="M31" s="135"/>
      <c r="N31" s="136"/>
    </row>
    <row r="32" spans="1:14" ht="15" customHeight="1" x14ac:dyDescent="0.2">
      <c r="A32" s="91">
        <v>92</v>
      </c>
      <c r="B32" s="21" t="s">
        <v>39</v>
      </c>
      <c r="C32" s="93">
        <v>99</v>
      </c>
      <c r="D32" s="22">
        <f t="shared" si="0"/>
        <v>191</v>
      </c>
      <c r="E32" s="23"/>
      <c r="F32" s="153" t="s">
        <v>40</v>
      </c>
      <c r="G32" s="112"/>
      <c r="H32" s="112"/>
      <c r="I32" s="112"/>
      <c r="J32" s="112"/>
      <c r="K32" s="154" t="s">
        <v>216</v>
      </c>
      <c r="L32" s="152"/>
      <c r="M32" s="152"/>
      <c r="N32" s="152"/>
    </row>
    <row r="33" spans="1:14" ht="30" customHeight="1" x14ac:dyDescent="0.2">
      <c r="A33" s="29">
        <f>SUM(A16:A32)</f>
        <v>10786</v>
      </c>
      <c r="B33" s="30" t="s">
        <v>25</v>
      </c>
      <c r="C33" s="29">
        <f>SUM(C16:C32)</f>
        <v>11510</v>
      </c>
      <c r="D33" s="29">
        <f t="shared" si="0"/>
        <v>22296</v>
      </c>
      <c r="E33" s="8"/>
      <c r="F33" s="149"/>
      <c r="G33" s="131" t="s">
        <v>217</v>
      </c>
      <c r="H33" s="132"/>
      <c r="I33" s="132"/>
      <c r="J33" s="132"/>
      <c r="K33" s="132"/>
      <c r="L33" s="132"/>
      <c r="M33" s="132"/>
      <c r="N33" s="133"/>
    </row>
    <row r="34" spans="1:14" ht="15.75" customHeight="1" x14ac:dyDescent="0.2">
      <c r="A34" s="7"/>
      <c r="B34" s="8"/>
      <c r="C34" s="9"/>
      <c r="D34" s="8"/>
      <c r="E34" s="31"/>
      <c r="F34" s="150"/>
      <c r="G34" s="134"/>
      <c r="H34" s="135"/>
      <c r="I34" s="135"/>
      <c r="J34" s="135"/>
      <c r="K34" s="135"/>
      <c r="L34" s="135"/>
      <c r="M34" s="135"/>
      <c r="N34" s="136"/>
    </row>
    <row r="35" spans="1:14" ht="15.75" customHeight="1" x14ac:dyDescent="0.2">
      <c r="A35" s="122" t="s">
        <v>41</v>
      </c>
      <c r="B35" s="112"/>
      <c r="C35" s="123">
        <v>22296</v>
      </c>
      <c r="D35" s="124"/>
      <c r="E35" s="31"/>
      <c r="F35" s="8"/>
      <c r="G35" s="8"/>
      <c r="H35" s="8"/>
      <c r="I35" s="8"/>
      <c r="J35" s="8"/>
      <c r="K35" s="8"/>
      <c r="L35" s="8"/>
      <c r="M35" s="8"/>
      <c r="N35" s="8"/>
    </row>
    <row r="36" spans="1:14" ht="15.75" customHeight="1" x14ac:dyDescent="0.2">
      <c r="A36" s="10"/>
      <c r="B36" s="32"/>
      <c r="C36" s="33"/>
      <c r="D36" s="31"/>
      <c r="E36" s="8"/>
      <c r="F36" s="8"/>
      <c r="G36" s="8"/>
      <c r="H36" s="8"/>
      <c r="I36" s="8"/>
      <c r="J36" s="8"/>
      <c r="K36" s="8"/>
      <c r="L36" s="8"/>
      <c r="M36" s="8"/>
      <c r="N36" s="8"/>
    </row>
    <row r="37" spans="1:14" ht="15.75" customHeight="1" x14ac:dyDescent="0.2">
      <c r="A37" s="10"/>
      <c r="B37" s="32"/>
      <c r="C37" s="33"/>
      <c r="D37" s="31"/>
      <c r="E37" s="8"/>
      <c r="F37" s="8"/>
      <c r="G37" s="8"/>
      <c r="H37" s="8"/>
      <c r="I37" s="8"/>
      <c r="J37" s="8"/>
      <c r="K37" s="8"/>
      <c r="L37" s="8"/>
      <c r="M37" s="8"/>
      <c r="N37" s="8"/>
    </row>
    <row r="38" spans="1:14" ht="15.75" customHeight="1" x14ac:dyDescent="0.2">
      <c r="A38" s="120" t="s">
        <v>178</v>
      </c>
      <c r="B38" s="121"/>
      <c r="C38" s="121"/>
      <c r="D38" s="121"/>
      <c r="E38" s="8"/>
      <c r="F38" s="8"/>
      <c r="G38" s="8"/>
      <c r="H38" s="121" t="s">
        <v>179</v>
      </c>
      <c r="I38" s="121"/>
      <c r="J38" s="121"/>
      <c r="K38" s="121"/>
      <c r="L38" s="121"/>
      <c r="M38" s="121"/>
      <c r="N38" s="121"/>
    </row>
    <row r="39" spans="1:14" ht="13.5" customHeight="1" x14ac:dyDescent="0.2">
      <c r="A39" s="156" t="s">
        <v>42</v>
      </c>
      <c r="B39" s="157"/>
      <c r="C39" s="157"/>
      <c r="D39" s="157"/>
      <c r="E39" s="8"/>
      <c r="F39" s="8"/>
      <c r="G39" s="8"/>
      <c r="H39" s="158" t="s">
        <v>43</v>
      </c>
      <c r="I39" s="157"/>
      <c r="J39" s="157"/>
      <c r="K39" s="157"/>
      <c r="L39" s="157"/>
      <c r="M39" s="157"/>
      <c r="N39" s="157"/>
    </row>
    <row r="40" spans="1:14" ht="15.75" customHeight="1" x14ac:dyDescent="0.2">
      <c r="A40" s="159" t="s">
        <v>44</v>
      </c>
      <c r="B40" s="112"/>
      <c r="C40" s="112"/>
      <c r="D40" s="112"/>
      <c r="E40" s="8"/>
      <c r="F40" s="8"/>
      <c r="G40" s="8"/>
      <c r="H40" s="160" t="s">
        <v>45</v>
      </c>
      <c r="I40" s="112"/>
      <c r="J40" s="112"/>
      <c r="K40" s="112"/>
      <c r="L40" s="112"/>
      <c r="M40" s="112"/>
      <c r="N40" s="112"/>
    </row>
    <row r="41" spans="1:14" ht="15.75" customHeight="1" x14ac:dyDescent="0.2">
      <c r="A41" s="7"/>
      <c r="B41" s="11"/>
      <c r="C41" s="9"/>
      <c r="D41" s="11"/>
      <c r="E41" s="8"/>
      <c r="F41" s="8"/>
      <c r="G41" s="8"/>
      <c r="H41" s="11"/>
      <c r="I41" s="11"/>
      <c r="J41" s="11"/>
      <c r="K41" s="11"/>
      <c r="L41" s="11"/>
      <c r="M41" s="11"/>
      <c r="N41" s="11"/>
    </row>
    <row r="42" spans="1:14" ht="15.75" customHeight="1" x14ac:dyDescent="0.2">
      <c r="A42" s="7"/>
      <c r="B42" s="11"/>
      <c r="C42" s="9"/>
      <c r="D42" s="11"/>
      <c r="E42" s="8"/>
      <c r="F42" s="8"/>
      <c r="G42" s="8"/>
      <c r="H42" s="11"/>
      <c r="I42" s="11"/>
      <c r="J42" s="11"/>
      <c r="K42" s="11"/>
      <c r="L42" s="11"/>
      <c r="M42" s="11"/>
      <c r="N42" s="11"/>
    </row>
    <row r="43" spans="1:14" ht="15" customHeight="1" x14ac:dyDescent="0.2">
      <c r="A43" s="161" t="s">
        <v>220</v>
      </c>
      <c r="B43" s="112"/>
      <c r="C43" s="112"/>
      <c r="D43" s="112"/>
      <c r="E43" s="112"/>
      <c r="F43" s="112"/>
      <c r="G43" s="112"/>
      <c r="H43" s="112"/>
      <c r="I43" s="112"/>
      <c r="J43" s="112"/>
      <c r="K43" s="112"/>
      <c r="L43" s="112"/>
      <c r="M43" s="112"/>
      <c r="N43" s="112"/>
    </row>
    <row r="44" spans="1:14" ht="15.75" customHeight="1" x14ac:dyDescent="0.2">
      <c r="A44" s="112"/>
      <c r="B44" s="112"/>
      <c r="C44" s="112"/>
      <c r="D44" s="112"/>
      <c r="E44" s="112"/>
      <c r="F44" s="112"/>
      <c r="G44" s="112"/>
      <c r="H44" s="112"/>
      <c r="I44" s="112"/>
      <c r="J44" s="112"/>
      <c r="K44" s="112"/>
      <c r="L44" s="112"/>
      <c r="M44" s="112"/>
      <c r="N44" s="112"/>
    </row>
    <row r="45" spans="1:14" ht="15.75" customHeight="1" x14ac:dyDescent="0.2">
      <c r="A45" s="112"/>
      <c r="B45" s="112"/>
      <c r="C45" s="112"/>
      <c r="D45" s="112"/>
      <c r="E45" s="112"/>
      <c r="F45" s="112"/>
      <c r="G45" s="112"/>
      <c r="H45" s="112"/>
      <c r="I45" s="112"/>
      <c r="J45" s="112"/>
      <c r="K45" s="112"/>
      <c r="L45" s="112"/>
      <c r="M45" s="112"/>
      <c r="N45" s="112"/>
    </row>
    <row r="46" spans="1:14" ht="15.75" customHeight="1" x14ac:dyDescent="0.2">
      <c r="A46" s="112"/>
      <c r="B46" s="112"/>
      <c r="C46" s="112"/>
      <c r="D46" s="112"/>
      <c r="E46" s="112"/>
      <c r="F46" s="112"/>
      <c r="G46" s="112"/>
      <c r="H46" s="112"/>
      <c r="I46" s="112"/>
      <c r="J46" s="112"/>
      <c r="K46" s="112"/>
      <c r="L46" s="112"/>
      <c r="M46" s="112"/>
      <c r="N46" s="112"/>
    </row>
    <row r="47" spans="1:14" ht="15.75" customHeight="1" x14ac:dyDescent="0.2">
      <c r="A47" s="112"/>
      <c r="B47" s="112"/>
      <c r="C47" s="112"/>
      <c r="D47" s="112"/>
      <c r="E47" s="112"/>
      <c r="F47" s="112"/>
      <c r="G47" s="112"/>
      <c r="H47" s="112"/>
      <c r="I47" s="112"/>
      <c r="J47" s="112"/>
      <c r="K47" s="112"/>
      <c r="L47" s="112"/>
      <c r="M47" s="112"/>
      <c r="N47" s="112"/>
    </row>
    <row r="48" spans="1:14" ht="15.75" customHeight="1" x14ac:dyDescent="0.2">
      <c r="A48" s="112"/>
      <c r="B48" s="112"/>
      <c r="C48" s="112"/>
      <c r="D48" s="112"/>
      <c r="E48" s="112"/>
      <c r="F48" s="112"/>
      <c r="G48" s="112"/>
      <c r="H48" s="112"/>
      <c r="I48" s="112"/>
      <c r="J48" s="112"/>
      <c r="K48" s="112"/>
      <c r="L48" s="112"/>
      <c r="M48" s="112"/>
      <c r="N48" s="112"/>
    </row>
    <row r="49" spans="1:14" ht="15.75" customHeight="1" x14ac:dyDescent="0.2">
      <c r="A49" s="9"/>
      <c r="B49" s="8"/>
      <c r="C49" s="9"/>
      <c r="D49" s="8"/>
      <c r="E49" s="8"/>
      <c r="F49" s="8"/>
      <c r="G49" s="8"/>
      <c r="H49" s="8"/>
      <c r="I49" s="8"/>
      <c r="J49" s="8"/>
      <c r="K49" s="8"/>
      <c r="L49" s="8"/>
      <c r="M49" s="8"/>
      <c r="N49" s="8"/>
    </row>
    <row r="50" spans="1:14" ht="12.75" customHeight="1" x14ac:dyDescent="0.2">
      <c r="A50" s="9"/>
      <c r="B50" s="8"/>
      <c r="C50" s="9"/>
      <c r="D50" s="8"/>
      <c r="E50" s="8"/>
      <c r="F50" s="8"/>
      <c r="G50" s="8"/>
      <c r="H50" s="8"/>
      <c r="I50" s="8"/>
      <c r="J50" s="8"/>
      <c r="K50" s="8"/>
      <c r="L50" s="8"/>
      <c r="M50" s="8"/>
      <c r="N50" s="34"/>
    </row>
    <row r="51" spans="1:14" ht="15.75" customHeight="1" x14ac:dyDescent="0.2">
      <c r="A51" s="9"/>
      <c r="B51" s="8"/>
      <c r="C51" s="9"/>
      <c r="D51" s="8"/>
      <c r="E51" s="8"/>
      <c r="F51" s="8"/>
      <c r="G51" s="8"/>
      <c r="H51" s="8"/>
      <c r="I51" s="8"/>
      <c r="J51" s="8"/>
      <c r="K51" s="8"/>
      <c r="L51" s="8"/>
      <c r="M51" s="8"/>
      <c r="N51" s="8"/>
    </row>
    <row r="52" spans="1:14" ht="15.75" customHeight="1" x14ac:dyDescent="0.2">
      <c r="A52" s="9"/>
      <c r="B52" s="8"/>
      <c r="C52" s="9"/>
      <c r="D52" s="8"/>
      <c r="E52" s="8"/>
      <c r="F52" s="8"/>
      <c r="G52" s="8"/>
      <c r="H52" s="8"/>
      <c r="I52" s="8"/>
      <c r="J52" s="8"/>
      <c r="K52" s="8"/>
      <c r="L52" s="8"/>
      <c r="M52" s="8"/>
      <c r="N52" s="8"/>
    </row>
    <row r="53" spans="1:14" ht="15.75" customHeight="1" x14ac:dyDescent="0.2">
      <c r="A53" s="9"/>
      <c r="B53" s="8"/>
      <c r="C53" s="9"/>
      <c r="D53" s="8"/>
      <c r="E53" s="8"/>
      <c r="F53" s="8"/>
      <c r="G53" s="8"/>
      <c r="H53" s="8"/>
      <c r="I53" s="8"/>
      <c r="J53" s="8"/>
      <c r="K53" s="8"/>
      <c r="L53" s="8"/>
      <c r="M53" s="8"/>
      <c r="N53" s="8"/>
    </row>
    <row r="54" spans="1:14" ht="15.75" customHeight="1" x14ac:dyDescent="0.2">
      <c r="A54" s="9"/>
      <c r="B54" s="8"/>
      <c r="C54" s="9"/>
      <c r="D54" s="8"/>
      <c r="E54" s="8"/>
      <c r="F54" s="8"/>
      <c r="G54" s="8"/>
      <c r="H54" s="8"/>
      <c r="I54" s="8"/>
      <c r="J54" s="8"/>
      <c r="K54" s="8"/>
      <c r="L54" s="8"/>
      <c r="M54" s="8"/>
      <c r="N54" s="8"/>
    </row>
    <row r="55" spans="1:14" ht="15.75" customHeight="1" x14ac:dyDescent="0.2">
      <c r="A55" s="9"/>
      <c r="B55" s="8"/>
      <c r="C55" s="9"/>
      <c r="D55" s="8"/>
      <c r="E55" s="8"/>
      <c r="F55" s="8"/>
      <c r="G55" s="8"/>
      <c r="H55" s="8"/>
      <c r="I55" s="8"/>
      <c r="J55" s="8"/>
      <c r="K55" s="8"/>
      <c r="L55" s="8"/>
      <c r="M55" s="8"/>
      <c r="N55" s="8"/>
    </row>
    <row r="56" spans="1:14" ht="15.75" customHeight="1" x14ac:dyDescent="0.2">
      <c r="A56" s="9"/>
      <c r="B56" s="8"/>
      <c r="C56" s="9"/>
      <c r="D56" s="8"/>
      <c r="E56" s="8"/>
      <c r="F56" s="8"/>
      <c r="G56" s="8"/>
      <c r="H56" s="8"/>
      <c r="I56" s="8"/>
      <c r="J56" s="8"/>
      <c r="K56" s="8"/>
      <c r="L56" s="8"/>
      <c r="M56" s="8"/>
      <c r="N56" s="8"/>
    </row>
    <row r="57" spans="1:14" ht="15.75" customHeight="1" x14ac:dyDescent="0.2">
      <c r="A57" s="9"/>
      <c r="B57" s="8"/>
      <c r="C57" s="9"/>
      <c r="D57" s="8"/>
      <c r="E57" s="8"/>
      <c r="F57" s="8"/>
      <c r="G57" s="8"/>
      <c r="H57" s="8"/>
      <c r="I57" s="8"/>
      <c r="J57" s="8"/>
      <c r="K57" s="8"/>
      <c r="L57" s="8"/>
      <c r="M57" s="8"/>
      <c r="N57" s="8"/>
    </row>
    <row r="58" spans="1:14" ht="15.75" customHeight="1" x14ac:dyDescent="0.2">
      <c r="A58" s="9"/>
      <c r="B58" s="8"/>
      <c r="C58" s="9"/>
      <c r="D58" s="8"/>
      <c r="E58" s="8"/>
      <c r="F58" s="8"/>
      <c r="G58" s="8"/>
      <c r="H58" s="8"/>
      <c r="I58" s="8"/>
      <c r="J58" s="8"/>
      <c r="K58" s="8"/>
      <c r="L58" s="8"/>
      <c r="M58" s="8"/>
      <c r="N58" s="8"/>
    </row>
    <row r="59" spans="1:14" ht="15.75" customHeight="1" x14ac:dyDescent="0.2">
      <c r="A59" s="9"/>
      <c r="B59" s="8"/>
      <c r="C59" s="9"/>
      <c r="D59" s="8"/>
      <c r="E59" s="8"/>
      <c r="F59" s="8"/>
      <c r="G59" s="8"/>
      <c r="H59" s="8"/>
      <c r="I59" s="8"/>
      <c r="J59" s="8"/>
      <c r="K59" s="8"/>
      <c r="L59" s="8"/>
      <c r="M59" s="8"/>
      <c r="N59" s="8"/>
    </row>
    <row r="60" spans="1:14" ht="15.75" customHeight="1" x14ac:dyDescent="0.2">
      <c r="A60" s="9"/>
      <c r="B60" s="8"/>
      <c r="C60" s="9"/>
      <c r="D60" s="8"/>
      <c r="E60" s="8"/>
      <c r="F60" s="8"/>
      <c r="G60" s="8"/>
      <c r="H60" s="8"/>
      <c r="I60" s="8"/>
      <c r="J60" s="8"/>
      <c r="K60" s="8"/>
      <c r="L60" s="8"/>
      <c r="M60" s="8"/>
      <c r="N60" s="8"/>
    </row>
    <row r="61" spans="1:14" ht="15.75" customHeight="1" x14ac:dyDescent="0.2">
      <c r="A61" s="9"/>
      <c r="B61" s="8"/>
      <c r="C61" s="9"/>
      <c r="D61" s="8"/>
      <c r="E61" s="8"/>
      <c r="F61" s="8"/>
      <c r="G61" s="8"/>
      <c r="H61" s="8"/>
      <c r="I61" s="8"/>
      <c r="J61" s="8"/>
      <c r="K61" s="8"/>
      <c r="L61" s="8"/>
      <c r="M61" s="8"/>
      <c r="N61" s="8"/>
    </row>
    <row r="62" spans="1:14" ht="15.75" customHeight="1" x14ac:dyDescent="0.2">
      <c r="A62" s="9"/>
      <c r="B62" s="8"/>
      <c r="C62" s="9"/>
      <c r="D62" s="8"/>
      <c r="E62" s="8"/>
      <c r="F62" s="8"/>
      <c r="G62" s="8"/>
      <c r="H62" s="8"/>
      <c r="I62" s="8"/>
      <c r="J62" s="8"/>
      <c r="K62" s="8"/>
      <c r="L62" s="8"/>
      <c r="M62" s="8"/>
      <c r="N62" s="8"/>
    </row>
    <row r="63" spans="1:14" ht="15.75" customHeight="1" x14ac:dyDescent="0.2">
      <c r="A63" s="9"/>
      <c r="B63" s="8"/>
      <c r="C63" s="9"/>
      <c r="D63" s="8"/>
      <c r="E63" s="8"/>
      <c r="F63" s="8"/>
      <c r="G63" s="8"/>
      <c r="H63" s="8"/>
      <c r="I63" s="8"/>
      <c r="J63" s="8"/>
      <c r="K63" s="8"/>
      <c r="L63" s="8"/>
      <c r="M63" s="8"/>
      <c r="N63" s="8"/>
    </row>
    <row r="64" spans="1:14" ht="15.75" customHeight="1" x14ac:dyDescent="0.2">
      <c r="A64" s="9"/>
      <c r="B64" s="8"/>
      <c r="C64" s="9"/>
      <c r="D64" s="8"/>
      <c r="E64" s="8"/>
      <c r="F64" s="8"/>
      <c r="G64" s="8"/>
      <c r="H64" s="8"/>
      <c r="I64" s="8"/>
      <c r="J64" s="8"/>
      <c r="K64" s="8"/>
      <c r="L64" s="8"/>
      <c r="M64" s="8"/>
      <c r="N64" s="8"/>
    </row>
    <row r="65" spans="1:14" ht="15.75" customHeight="1" x14ac:dyDescent="0.2">
      <c r="A65" s="9"/>
      <c r="B65" s="8"/>
      <c r="C65" s="9"/>
      <c r="D65" s="8"/>
      <c r="E65" s="8"/>
      <c r="F65" s="8"/>
      <c r="G65" s="8"/>
      <c r="H65" s="8"/>
      <c r="I65" s="8"/>
      <c r="J65" s="8"/>
      <c r="K65" s="8"/>
      <c r="L65" s="8"/>
      <c r="M65" s="8"/>
      <c r="N65" s="8"/>
    </row>
    <row r="66" spans="1:14" ht="15.75" customHeight="1" x14ac:dyDescent="0.2">
      <c r="A66" s="9"/>
      <c r="B66" s="8"/>
      <c r="C66" s="9"/>
      <c r="D66" s="8"/>
      <c r="E66" s="8"/>
      <c r="F66" s="8"/>
      <c r="G66" s="8"/>
      <c r="H66" s="8"/>
      <c r="I66" s="8"/>
      <c r="J66" s="8"/>
      <c r="K66" s="8"/>
      <c r="L66" s="8"/>
      <c r="M66" s="8"/>
      <c r="N66" s="8"/>
    </row>
    <row r="67" spans="1:14" ht="15.75" customHeight="1" x14ac:dyDescent="0.2">
      <c r="A67" s="9"/>
      <c r="B67" s="8"/>
      <c r="C67" s="9"/>
      <c r="D67" s="8"/>
      <c r="E67" s="8"/>
      <c r="F67" s="8"/>
      <c r="G67" s="8"/>
      <c r="H67" s="8"/>
      <c r="I67" s="8"/>
      <c r="J67" s="8"/>
      <c r="K67" s="8"/>
      <c r="L67" s="8"/>
      <c r="M67" s="8"/>
      <c r="N67" s="8"/>
    </row>
    <row r="68" spans="1:14" ht="15.75" customHeight="1" x14ac:dyDescent="0.2">
      <c r="A68" s="9"/>
      <c r="B68" s="8"/>
      <c r="C68" s="9"/>
      <c r="D68" s="8"/>
      <c r="E68" s="8"/>
      <c r="F68" s="8"/>
      <c r="G68" s="8"/>
      <c r="H68" s="8"/>
      <c r="I68" s="8"/>
      <c r="J68" s="8"/>
      <c r="K68" s="8"/>
      <c r="L68" s="8"/>
      <c r="M68" s="8"/>
      <c r="N68" s="8"/>
    </row>
    <row r="69" spans="1:14" ht="15.75" customHeight="1" x14ac:dyDescent="0.2">
      <c r="A69" s="9"/>
      <c r="B69" s="8"/>
      <c r="C69" s="9"/>
      <c r="D69" s="8"/>
      <c r="E69" s="8"/>
      <c r="F69" s="8"/>
      <c r="G69" s="8"/>
      <c r="H69" s="8"/>
      <c r="I69" s="8"/>
      <c r="J69" s="8"/>
      <c r="K69" s="8"/>
      <c r="L69" s="8"/>
      <c r="M69" s="8"/>
      <c r="N69" s="8"/>
    </row>
    <row r="70" spans="1:14" ht="15.75" customHeight="1" x14ac:dyDescent="0.2">
      <c r="A70" s="9"/>
      <c r="B70" s="8"/>
      <c r="C70" s="9"/>
      <c r="D70" s="8"/>
      <c r="E70" s="8"/>
      <c r="F70" s="8"/>
      <c r="G70" s="8"/>
      <c r="H70" s="8"/>
      <c r="I70" s="8"/>
      <c r="J70" s="8"/>
      <c r="K70" s="8"/>
      <c r="L70" s="8"/>
      <c r="M70" s="8"/>
      <c r="N70" s="8"/>
    </row>
    <row r="71" spans="1:14" ht="15.75" customHeight="1" x14ac:dyDescent="0.2">
      <c r="A71" s="9"/>
      <c r="B71" s="8"/>
      <c r="C71" s="9"/>
      <c r="D71" s="8"/>
      <c r="E71" s="8"/>
      <c r="F71" s="8"/>
      <c r="G71" s="8"/>
      <c r="H71" s="8"/>
      <c r="I71" s="8"/>
      <c r="J71" s="8"/>
      <c r="K71" s="8"/>
      <c r="L71" s="8"/>
      <c r="M71" s="8"/>
      <c r="N71" s="8"/>
    </row>
    <row r="72" spans="1:14" ht="15.75" customHeight="1" x14ac:dyDescent="0.2">
      <c r="A72" s="9"/>
      <c r="B72" s="8"/>
      <c r="C72" s="9"/>
      <c r="D72" s="8"/>
      <c r="E72" s="8"/>
      <c r="F72" s="8"/>
      <c r="G72" s="8"/>
      <c r="H72" s="8"/>
      <c r="I72" s="8"/>
      <c r="J72" s="8"/>
      <c r="K72" s="8"/>
      <c r="L72" s="8"/>
      <c r="M72" s="8"/>
      <c r="N72" s="8"/>
    </row>
    <row r="73" spans="1:14" ht="15.75" customHeight="1" x14ac:dyDescent="0.2">
      <c r="A73" s="9"/>
      <c r="B73" s="8"/>
      <c r="C73" s="9"/>
      <c r="D73" s="8"/>
      <c r="E73" s="8"/>
      <c r="F73" s="8"/>
      <c r="G73" s="8"/>
      <c r="H73" s="8"/>
      <c r="I73" s="8"/>
      <c r="J73" s="8"/>
      <c r="K73" s="8"/>
      <c r="L73" s="8"/>
      <c r="M73" s="8"/>
      <c r="N73" s="8"/>
    </row>
    <row r="74" spans="1:14" ht="15.75" customHeight="1" x14ac:dyDescent="0.2">
      <c r="A74" s="9"/>
      <c r="B74" s="8"/>
      <c r="C74" s="9"/>
      <c r="D74" s="8"/>
      <c r="E74" s="8"/>
      <c r="F74" s="8"/>
      <c r="G74" s="8"/>
      <c r="H74" s="8"/>
      <c r="I74" s="8"/>
      <c r="J74" s="8"/>
      <c r="K74" s="8"/>
      <c r="L74" s="8"/>
      <c r="M74" s="8"/>
      <c r="N74" s="8"/>
    </row>
    <row r="75" spans="1:14" ht="15.75" customHeight="1" x14ac:dyDescent="0.2">
      <c r="A75" s="9"/>
      <c r="B75" s="8"/>
      <c r="C75" s="9"/>
      <c r="D75" s="8"/>
      <c r="E75" s="8"/>
      <c r="F75" s="8"/>
      <c r="G75" s="8"/>
      <c r="H75" s="8"/>
      <c r="I75" s="8"/>
      <c r="J75" s="8"/>
      <c r="K75" s="8"/>
      <c r="L75" s="8"/>
      <c r="M75" s="8"/>
      <c r="N75" s="8"/>
    </row>
    <row r="76" spans="1:14" ht="15.75" customHeight="1" x14ac:dyDescent="0.2">
      <c r="A76" s="9"/>
      <c r="B76" s="8"/>
      <c r="C76" s="9"/>
      <c r="D76" s="8"/>
      <c r="E76" s="8"/>
      <c r="F76" s="8"/>
      <c r="G76" s="8"/>
      <c r="H76" s="8"/>
      <c r="I76" s="8"/>
      <c r="J76" s="8"/>
      <c r="K76" s="8"/>
      <c r="L76" s="8"/>
      <c r="M76" s="8"/>
      <c r="N76" s="8"/>
    </row>
    <row r="77" spans="1:14" ht="15.75" customHeight="1" x14ac:dyDescent="0.2">
      <c r="A77" s="9"/>
      <c r="B77" s="8"/>
      <c r="C77" s="9"/>
      <c r="D77" s="8"/>
      <c r="E77" s="8"/>
      <c r="F77" s="8"/>
      <c r="G77" s="8"/>
      <c r="H77" s="8"/>
      <c r="I77" s="8"/>
      <c r="J77" s="8"/>
      <c r="K77" s="8"/>
      <c r="L77" s="8"/>
      <c r="M77" s="8"/>
      <c r="N77" s="8"/>
    </row>
    <row r="78" spans="1:14" ht="15.75" customHeight="1" x14ac:dyDescent="0.2">
      <c r="A78" s="9"/>
      <c r="B78" s="8"/>
      <c r="C78" s="9"/>
      <c r="D78" s="8"/>
      <c r="E78" s="8"/>
      <c r="F78" s="8"/>
      <c r="G78" s="8"/>
      <c r="H78" s="8"/>
      <c r="I78" s="8"/>
      <c r="J78" s="8"/>
      <c r="K78" s="8"/>
      <c r="L78" s="8"/>
      <c r="M78" s="8"/>
      <c r="N78" s="8"/>
    </row>
    <row r="79" spans="1:14" ht="15.75" customHeight="1" x14ac:dyDescent="0.2">
      <c r="A79" s="9"/>
      <c r="B79" s="8"/>
      <c r="C79" s="9"/>
      <c r="D79" s="8"/>
      <c r="E79" s="8"/>
      <c r="F79" s="8"/>
      <c r="G79" s="8"/>
      <c r="H79" s="8"/>
      <c r="I79" s="8"/>
      <c r="J79" s="8"/>
      <c r="K79" s="8"/>
      <c r="L79" s="8"/>
      <c r="M79" s="8"/>
      <c r="N79" s="8"/>
    </row>
    <row r="80" spans="1:14" ht="15.75" customHeight="1" x14ac:dyDescent="0.2">
      <c r="A80" s="9"/>
      <c r="B80" s="8"/>
      <c r="C80" s="9"/>
      <c r="D80" s="8"/>
      <c r="E80" s="8"/>
      <c r="F80" s="8"/>
      <c r="G80" s="8"/>
      <c r="H80" s="8"/>
      <c r="I80" s="8"/>
      <c r="J80" s="8"/>
      <c r="K80" s="8"/>
      <c r="L80" s="8"/>
      <c r="M80" s="8"/>
      <c r="N80" s="8"/>
    </row>
    <row r="81" spans="1:14" ht="15.75" customHeight="1" x14ac:dyDescent="0.2">
      <c r="A81" s="9"/>
      <c r="B81" s="8"/>
      <c r="C81" s="9"/>
      <c r="D81" s="8"/>
      <c r="E81" s="8"/>
      <c r="F81" s="8"/>
      <c r="G81" s="8"/>
      <c r="H81" s="8"/>
      <c r="I81" s="8"/>
      <c r="J81" s="8"/>
      <c r="K81" s="8"/>
      <c r="L81" s="8"/>
      <c r="M81" s="8"/>
      <c r="N81" s="8"/>
    </row>
    <row r="82" spans="1:14" ht="15.75" customHeight="1" x14ac:dyDescent="0.2">
      <c r="A82" s="9"/>
      <c r="B82" s="8"/>
      <c r="C82" s="9"/>
      <c r="D82" s="8"/>
      <c r="E82" s="8"/>
      <c r="F82" s="8"/>
      <c r="G82" s="8"/>
      <c r="H82" s="8"/>
      <c r="I82" s="8"/>
      <c r="J82" s="8"/>
      <c r="K82" s="8"/>
      <c r="L82" s="8"/>
      <c r="M82" s="8"/>
      <c r="N82" s="8"/>
    </row>
    <row r="83" spans="1:14" ht="15.75" customHeight="1" x14ac:dyDescent="0.2">
      <c r="A83" s="9"/>
      <c r="B83" s="8"/>
      <c r="C83" s="9"/>
      <c r="D83" s="8"/>
      <c r="E83" s="8"/>
      <c r="F83" s="8"/>
      <c r="G83" s="8"/>
      <c r="H83" s="8"/>
      <c r="I83" s="8"/>
      <c r="J83" s="8"/>
      <c r="K83" s="8"/>
      <c r="L83" s="8"/>
      <c r="M83" s="8"/>
      <c r="N83" s="8"/>
    </row>
    <row r="84" spans="1:14" ht="15.75" customHeight="1" x14ac:dyDescent="0.2">
      <c r="A84" s="9"/>
      <c r="B84" s="8"/>
      <c r="C84" s="9"/>
      <c r="D84" s="8"/>
      <c r="E84" s="8"/>
      <c r="F84" s="8"/>
      <c r="G84" s="8"/>
      <c r="H84" s="8"/>
      <c r="I84" s="8"/>
      <c r="J84" s="8"/>
      <c r="K84" s="8"/>
      <c r="L84" s="8"/>
      <c r="M84" s="8"/>
      <c r="N84" s="8"/>
    </row>
    <row r="85" spans="1:14" ht="15.75" customHeight="1" x14ac:dyDescent="0.2">
      <c r="A85" s="9"/>
      <c r="B85" s="8"/>
      <c r="C85" s="9"/>
      <c r="D85" s="8"/>
      <c r="E85" s="8"/>
      <c r="F85" s="8"/>
      <c r="G85" s="8"/>
      <c r="H85" s="8"/>
      <c r="I85" s="8"/>
      <c r="J85" s="8"/>
      <c r="K85" s="8"/>
      <c r="L85" s="8"/>
      <c r="M85" s="8"/>
      <c r="N85" s="8"/>
    </row>
    <row r="86" spans="1:14" ht="15.75" customHeight="1" x14ac:dyDescent="0.2">
      <c r="A86" s="9"/>
      <c r="B86" s="8"/>
      <c r="C86" s="9"/>
      <c r="D86" s="8"/>
      <c r="E86" s="8"/>
      <c r="F86" s="8"/>
      <c r="G86" s="8"/>
      <c r="H86" s="8"/>
      <c r="I86" s="8"/>
      <c r="J86" s="8"/>
      <c r="K86" s="8"/>
      <c r="L86" s="8"/>
      <c r="M86" s="8"/>
      <c r="N86" s="8"/>
    </row>
    <row r="87" spans="1:14" ht="15.75" customHeight="1" x14ac:dyDescent="0.2">
      <c r="A87" s="9"/>
      <c r="B87" s="8"/>
      <c r="C87" s="9"/>
      <c r="D87" s="8"/>
      <c r="E87" s="8"/>
      <c r="F87" s="8"/>
      <c r="G87" s="8"/>
      <c r="H87" s="8"/>
      <c r="I87" s="8"/>
      <c r="J87" s="8"/>
      <c r="K87" s="8"/>
      <c r="L87" s="8"/>
      <c r="M87" s="8"/>
      <c r="N87" s="8"/>
    </row>
    <row r="88" spans="1:14" ht="15.75" customHeight="1" x14ac:dyDescent="0.2">
      <c r="A88" s="9"/>
      <c r="B88" s="8"/>
      <c r="C88" s="9"/>
      <c r="D88" s="8"/>
      <c r="E88" s="8"/>
      <c r="F88" s="8"/>
      <c r="G88" s="8"/>
      <c r="H88" s="8"/>
      <c r="I88" s="8"/>
      <c r="J88" s="8"/>
      <c r="K88" s="8"/>
      <c r="L88" s="8"/>
      <c r="M88" s="8"/>
      <c r="N88" s="8"/>
    </row>
    <row r="89" spans="1:14" ht="15.75" customHeight="1" x14ac:dyDescent="0.2">
      <c r="A89" s="9"/>
      <c r="B89" s="8"/>
      <c r="C89" s="9"/>
      <c r="D89" s="8"/>
      <c r="E89" s="8"/>
      <c r="F89" s="8"/>
      <c r="G89" s="8"/>
      <c r="H89" s="8"/>
      <c r="I89" s="8"/>
      <c r="J89" s="8"/>
      <c r="K89" s="8"/>
      <c r="L89" s="8"/>
      <c r="M89" s="8"/>
      <c r="N89" s="8"/>
    </row>
    <row r="90" spans="1:14" ht="15.75" customHeight="1" x14ac:dyDescent="0.2">
      <c r="A90" s="9"/>
      <c r="B90" s="8"/>
      <c r="C90" s="9"/>
      <c r="D90" s="8"/>
      <c r="E90" s="8"/>
      <c r="F90" s="8"/>
      <c r="G90" s="8"/>
      <c r="H90" s="8"/>
      <c r="I90" s="8"/>
      <c r="J90" s="8"/>
      <c r="K90" s="8"/>
      <c r="L90" s="8"/>
      <c r="M90" s="8"/>
      <c r="N90" s="8"/>
    </row>
    <row r="91" spans="1:14" ht="15.75" customHeight="1" x14ac:dyDescent="0.2">
      <c r="A91" s="9"/>
      <c r="B91" s="8"/>
      <c r="C91" s="9"/>
      <c r="D91" s="8"/>
      <c r="E91" s="8"/>
      <c r="F91" s="8"/>
      <c r="G91" s="8"/>
      <c r="H91" s="8"/>
      <c r="I91" s="8"/>
      <c r="J91" s="8"/>
      <c r="K91" s="8"/>
      <c r="L91" s="8"/>
      <c r="M91" s="8"/>
      <c r="N91" s="8"/>
    </row>
    <row r="92" spans="1:14" ht="15.75" customHeight="1" x14ac:dyDescent="0.2">
      <c r="A92" s="9"/>
      <c r="B92" s="8"/>
      <c r="C92" s="9"/>
      <c r="D92" s="8"/>
      <c r="E92" s="8"/>
      <c r="F92" s="8"/>
      <c r="G92" s="8"/>
      <c r="H92" s="8"/>
      <c r="I92" s="8"/>
      <c r="J92" s="8"/>
      <c r="K92" s="8"/>
      <c r="L92" s="8"/>
      <c r="M92" s="8"/>
      <c r="N92" s="8"/>
    </row>
    <row r="93" spans="1:14" ht="15.75" customHeight="1" x14ac:dyDescent="0.2">
      <c r="A93" s="9"/>
      <c r="B93" s="8"/>
      <c r="C93" s="9"/>
      <c r="D93" s="8"/>
      <c r="E93" s="8"/>
      <c r="F93" s="8"/>
      <c r="G93" s="8"/>
      <c r="H93" s="8"/>
      <c r="I93" s="8"/>
      <c r="J93" s="8"/>
      <c r="K93" s="8"/>
      <c r="L93" s="8"/>
      <c r="M93" s="8"/>
      <c r="N93" s="8"/>
    </row>
    <row r="94" spans="1:14" ht="15.75" customHeight="1" x14ac:dyDescent="0.2">
      <c r="A94" s="9"/>
      <c r="B94" s="8"/>
      <c r="C94" s="9"/>
      <c r="D94" s="8"/>
      <c r="E94" s="8"/>
      <c r="F94" s="8"/>
      <c r="G94" s="8"/>
      <c r="H94" s="8"/>
      <c r="I94" s="8"/>
      <c r="J94" s="8"/>
      <c r="K94" s="8"/>
      <c r="L94" s="8"/>
      <c r="M94" s="8"/>
      <c r="N94" s="8"/>
    </row>
    <row r="95" spans="1:14" ht="15.75" customHeight="1" x14ac:dyDescent="0.2">
      <c r="A95" s="9"/>
      <c r="B95" s="8"/>
      <c r="C95" s="9"/>
      <c r="D95" s="8"/>
      <c r="E95" s="8"/>
      <c r="F95" s="8"/>
      <c r="G95" s="8"/>
      <c r="H95" s="8"/>
      <c r="I95" s="8"/>
      <c r="J95" s="8"/>
      <c r="K95" s="8"/>
      <c r="L95" s="8"/>
      <c r="M95" s="8"/>
      <c r="N95" s="8"/>
    </row>
    <row r="96" spans="1:14" ht="15.75" customHeight="1" x14ac:dyDescent="0.2">
      <c r="A96" s="9"/>
      <c r="B96" s="8"/>
      <c r="C96" s="9"/>
      <c r="D96" s="8"/>
      <c r="E96" s="8"/>
      <c r="F96" s="8"/>
      <c r="G96" s="8"/>
      <c r="H96" s="8"/>
      <c r="I96" s="8"/>
      <c r="J96" s="8"/>
      <c r="K96" s="8"/>
      <c r="L96" s="8"/>
      <c r="M96" s="8"/>
      <c r="N96" s="8"/>
    </row>
    <row r="97" spans="1:14" ht="15.75" customHeight="1" x14ac:dyDescent="0.2">
      <c r="A97" s="9"/>
      <c r="B97" s="8"/>
      <c r="C97" s="9"/>
      <c r="D97" s="8"/>
      <c r="E97" s="8"/>
      <c r="F97" s="8"/>
      <c r="G97" s="8"/>
      <c r="H97" s="8"/>
      <c r="I97" s="8"/>
      <c r="J97" s="8"/>
      <c r="K97" s="8"/>
      <c r="L97" s="8"/>
      <c r="M97" s="8"/>
      <c r="N97" s="8"/>
    </row>
    <row r="98" spans="1:14" ht="15.75" customHeight="1" x14ac:dyDescent="0.2">
      <c r="A98" s="9"/>
      <c r="B98" s="8"/>
      <c r="C98" s="9"/>
      <c r="D98" s="8"/>
      <c r="E98" s="8"/>
      <c r="F98" s="8"/>
      <c r="G98" s="8"/>
      <c r="H98" s="8"/>
      <c r="I98" s="8"/>
      <c r="J98" s="8"/>
      <c r="K98" s="8"/>
      <c r="L98" s="8"/>
      <c r="M98" s="8"/>
      <c r="N98" s="8"/>
    </row>
    <row r="99" spans="1:14" ht="15.75" customHeight="1" x14ac:dyDescent="0.2">
      <c r="A99" s="9"/>
      <c r="B99" s="8"/>
      <c r="C99" s="9"/>
      <c r="D99" s="8"/>
      <c r="E99" s="8"/>
      <c r="F99" s="8"/>
      <c r="G99" s="8"/>
      <c r="H99" s="8"/>
      <c r="I99" s="8"/>
      <c r="J99" s="8"/>
      <c r="K99" s="8"/>
      <c r="L99" s="8"/>
      <c r="M99" s="8"/>
      <c r="N99" s="8"/>
    </row>
    <row r="100" spans="1:14" ht="15.75" customHeight="1" x14ac:dyDescent="0.2">
      <c r="A100" s="9"/>
      <c r="B100" s="8"/>
      <c r="C100" s="9"/>
      <c r="D100" s="8"/>
      <c r="E100" s="8"/>
      <c r="F100" s="8"/>
      <c r="G100" s="8"/>
      <c r="H100" s="8"/>
      <c r="I100" s="8"/>
      <c r="J100" s="8"/>
      <c r="K100" s="8"/>
      <c r="L100" s="8"/>
      <c r="M100" s="8"/>
      <c r="N100" s="8"/>
    </row>
  </sheetData>
  <mergeCells count="41">
    <mergeCell ref="A39:D39"/>
    <mergeCell ref="H39:N39"/>
    <mergeCell ref="A40:D40"/>
    <mergeCell ref="H40:N40"/>
    <mergeCell ref="A43:N48"/>
    <mergeCell ref="H21:I21"/>
    <mergeCell ref="F23:G25"/>
    <mergeCell ref="F26:G28"/>
    <mergeCell ref="F29:G31"/>
    <mergeCell ref="F33:F34"/>
    <mergeCell ref="H26:N28"/>
    <mergeCell ref="H29:N31"/>
    <mergeCell ref="F32:J32"/>
    <mergeCell ref="K32:N32"/>
    <mergeCell ref="F22:N22"/>
    <mergeCell ref="H23:N25"/>
    <mergeCell ref="J21:K21"/>
    <mergeCell ref="L21:M21"/>
    <mergeCell ref="A38:D38"/>
    <mergeCell ref="H38:N38"/>
    <mergeCell ref="A35:B35"/>
    <mergeCell ref="C35:D35"/>
    <mergeCell ref="A1:N1"/>
    <mergeCell ref="A2:N2"/>
    <mergeCell ref="A3:N3"/>
    <mergeCell ref="A6:N6"/>
    <mergeCell ref="A8:N8"/>
    <mergeCell ref="G33:N34"/>
    <mergeCell ref="M10:M14"/>
    <mergeCell ref="N10:N14"/>
    <mergeCell ref="A11:B11"/>
    <mergeCell ref="C11:E11"/>
    <mergeCell ref="A13:D13"/>
    <mergeCell ref="F13:F14"/>
    <mergeCell ref="A10:B10"/>
    <mergeCell ref="C10:E10"/>
    <mergeCell ref="K10:K14"/>
    <mergeCell ref="L10:L14"/>
    <mergeCell ref="J10:J14"/>
    <mergeCell ref="H10:H14"/>
    <mergeCell ref="I10:I14"/>
  </mergeCells>
  <printOptions horizontalCentered="1" verticalCentered="1"/>
  <pageMargins left="0.39374999999999999" right="0.39374999999999999" top="0.26" bottom="0.23" header="0" footer="0"/>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179"/>
  <sheetViews>
    <sheetView showGridLines="0" tabSelected="1" zoomScale="110" zoomScaleNormal="110" zoomScaleSheetLayoutView="40" zoomScalePageLayoutView="110" workbookViewId="0"/>
  </sheetViews>
  <sheetFormatPr baseColWidth="10" defaultColWidth="14.5" defaultRowHeight="15" customHeight="1" x14ac:dyDescent="0.2"/>
  <cols>
    <col min="1" max="1" width="5.1640625" customWidth="1"/>
    <col min="2" max="2" width="5.33203125" customWidth="1"/>
    <col min="3" max="3" width="73.33203125" customWidth="1"/>
    <col min="4" max="4" width="4.1640625" customWidth="1"/>
    <col min="5" max="5" width="13.6640625" customWidth="1"/>
    <col min="6" max="6" width="8.1640625" customWidth="1"/>
    <col min="7" max="8" width="9.33203125" customWidth="1"/>
    <col min="9" max="9" width="9.1640625" customWidth="1"/>
    <col min="10" max="11" width="9.33203125" customWidth="1"/>
    <col min="12" max="12" width="7.33203125" customWidth="1"/>
    <col min="13" max="14" width="9.33203125" customWidth="1"/>
    <col min="15" max="15" width="7.33203125" customWidth="1"/>
    <col min="16" max="17" width="9.33203125" customWidth="1"/>
    <col min="18" max="32" width="11.5" customWidth="1"/>
  </cols>
  <sheetData>
    <row r="1" spans="1:32" x14ac:dyDescent="0.2">
      <c r="A1" s="33"/>
      <c r="B1" s="33"/>
      <c r="C1" s="35"/>
      <c r="D1" s="35"/>
      <c r="E1" s="36"/>
      <c r="F1" s="6"/>
      <c r="G1" s="6"/>
      <c r="H1" s="36"/>
      <c r="I1" s="36"/>
      <c r="J1" s="36"/>
      <c r="K1" s="36"/>
      <c r="L1" s="36"/>
      <c r="M1" s="36"/>
      <c r="N1" s="36"/>
      <c r="O1" s="36"/>
      <c r="P1" s="36"/>
      <c r="Q1" s="36"/>
      <c r="R1" s="35"/>
      <c r="S1" s="35"/>
      <c r="T1" s="35"/>
      <c r="U1" s="35"/>
      <c r="V1" s="35"/>
      <c r="W1" s="35"/>
      <c r="X1" s="35"/>
      <c r="Y1" s="35"/>
      <c r="Z1" s="35"/>
      <c r="AA1" s="35"/>
      <c r="AB1" s="35"/>
      <c r="AC1" s="35"/>
      <c r="AD1" s="35"/>
      <c r="AE1" s="35"/>
      <c r="AF1" s="35"/>
    </row>
    <row r="2" spans="1:32" x14ac:dyDescent="0.2">
      <c r="A2" s="33"/>
      <c r="B2" s="33"/>
      <c r="C2" s="35"/>
      <c r="D2" s="35"/>
      <c r="E2" s="36"/>
      <c r="F2" s="36"/>
      <c r="G2" s="36"/>
      <c r="H2" s="36"/>
      <c r="I2" s="36"/>
      <c r="J2" s="36"/>
      <c r="K2" s="36"/>
      <c r="L2" s="36"/>
      <c r="M2" s="36"/>
      <c r="N2" s="36"/>
      <c r="O2" s="36"/>
      <c r="P2" s="36"/>
      <c r="Q2" s="6"/>
      <c r="R2" s="35"/>
      <c r="S2" s="35"/>
      <c r="T2" s="35"/>
      <c r="U2" s="35"/>
      <c r="V2" s="35"/>
      <c r="W2" s="35"/>
      <c r="X2" s="35"/>
      <c r="Y2" s="35"/>
      <c r="Z2" s="35"/>
      <c r="AA2" s="35"/>
      <c r="AB2" s="35"/>
      <c r="AC2" s="35"/>
      <c r="AD2" s="35"/>
      <c r="AE2" s="35"/>
      <c r="AF2" s="35"/>
    </row>
    <row r="3" spans="1:32" ht="64.5" customHeight="1" x14ac:dyDescent="0.2">
      <c r="A3" s="33"/>
      <c r="B3" s="33"/>
      <c r="C3" s="35"/>
      <c r="D3" s="35"/>
      <c r="E3" s="36"/>
      <c r="F3" s="36"/>
      <c r="G3" s="36"/>
      <c r="H3" s="36"/>
      <c r="I3" s="36"/>
      <c r="J3" s="36"/>
      <c r="K3" s="36"/>
      <c r="L3" s="36"/>
      <c r="M3" s="36"/>
      <c r="N3" s="36"/>
      <c r="O3" s="36"/>
      <c r="P3" s="36"/>
      <c r="Q3" s="36"/>
      <c r="R3" s="35"/>
      <c r="S3" s="35"/>
      <c r="T3" s="35"/>
      <c r="U3" s="35"/>
      <c r="V3" s="35"/>
      <c r="W3" s="35"/>
      <c r="X3" s="35"/>
      <c r="Y3" s="35"/>
      <c r="Z3" s="35"/>
      <c r="AA3" s="35"/>
      <c r="AB3" s="35"/>
      <c r="AC3" s="35"/>
      <c r="AD3" s="35"/>
      <c r="AE3" s="35"/>
      <c r="AF3" s="35"/>
    </row>
    <row r="4" spans="1:32" ht="15" customHeight="1" x14ac:dyDescent="0.2">
      <c r="A4" s="177" t="s">
        <v>46</v>
      </c>
      <c r="B4" s="112"/>
      <c r="C4" s="112"/>
      <c r="D4" s="112"/>
      <c r="E4" s="112"/>
      <c r="F4" s="112"/>
      <c r="G4" s="112"/>
      <c r="H4" s="112"/>
      <c r="I4" s="112"/>
      <c r="J4" s="112"/>
      <c r="K4" s="112"/>
      <c r="L4" s="112"/>
      <c r="M4" s="112"/>
      <c r="N4" s="112"/>
      <c r="O4" s="112"/>
      <c r="P4" s="112"/>
      <c r="Q4" s="112"/>
      <c r="R4" s="35"/>
      <c r="S4" s="35"/>
      <c r="T4" s="35"/>
      <c r="U4" s="35"/>
      <c r="V4" s="35"/>
      <c r="W4" s="35"/>
      <c r="X4" s="35"/>
      <c r="Y4" s="35"/>
      <c r="Z4" s="35"/>
      <c r="AA4" s="35"/>
      <c r="AB4" s="35"/>
      <c r="AC4" s="35"/>
      <c r="AD4" s="35"/>
      <c r="AE4" s="35"/>
      <c r="AF4" s="35"/>
    </row>
    <row r="5" spans="1:32" x14ac:dyDescent="0.2">
      <c r="A5" s="112"/>
      <c r="B5" s="112"/>
      <c r="C5" s="112"/>
      <c r="D5" s="112"/>
      <c r="E5" s="112"/>
      <c r="F5" s="112"/>
      <c r="G5" s="112"/>
      <c r="H5" s="112"/>
      <c r="I5" s="112"/>
      <c r="J5" s="112"/>
      <c r="K5" s="112"/>
      <c r="L5" s="112"/>
      <c r="M5" s="112"/>
      <c r="N5" s="112"/>
      <c r="O5" s="112"/>
      <c r="P5" s="112"/>
      <c r="Q5" s="112"/>
      <c r="R5" s="35"/>
      <c r="S5" s="35"/>
      <c r="T5" s="35"/>
      <c r="U5" s="35"/>
      <c r="V5" s="35"/>
      <c r="W5" s="35"/>
      <c r="X5" s="35"/>
      <c r="Y5" s="35"/>
      <c r="Z5" s="35"/>
      <c r="AA5" s="35"/>
      <c r="AB5" s="35"/>
      <c r="AC5" s="35"/>
      <c r="AD5" s="35"/>
      <c r="AE5" s="35"/>
      <c r="AF5" s="35"/>
    </row>
    <row r="6" spans="1:32" ht="11.25" customHeight="1" x14ac:dyDescent="0.2">
      <c r="A6" s="33"/>
      <c r="B6" s="33"/>
      <c r="C6" s="35"/>
      <c r="D6" s="35"/>
      <c r="E6" s="36"/>
      <c r="F6" s="36"/>
      <c r="G6" s="36"/>
      <c r="H6" s="36"/>
      <c r="I6" s="36"/>
      <c r="J6" s="36"/>
      <c r="K6" s="36"/>
      <c r="L6" s="36"/>
      <c r="M6" s="36"/>
      <c r="N6" s="36"/>
      <c r="O6" s="36"/>
      <c r="P6" s="36"/>
      <c r="Q6" s="36"/>
      <c r="R6" s="35"/>
      <c r="S6" s="35"/>
      <c r="T6" s="35"/>
      <c r="U6" s="35"/>
      <c r="V6" s="35"/>
      <c r="W6" s="35"/>
      <c r="X6" s="35"/>
      <c r="Y6" s="35"/>
      <c r="Z6" s="35"/>
      <c r="AA6" s="35"/>
      <c r="AB6" s="35"/>
      <c r="AC6" s="35"/>
      <c r="AD6" s="35"/>
      <c r="AE6" s="35"/>
      <c r="AF6" s="35"/>
    </row>
    <row r="7" spans="1:32" x14ac:dyDescent="0.2">
      <c r="A7" s="178" t="s">
        <v>215</v>
      </c>
      <c r="B7" s="112"/>
      <c r="C7" s="112"/>
      <c r="D7" s="112"/>
      <c r="E7" s="112"/>
      <c r="F7" s="112"/>
      <c r="G7" s="112"/>
      <c r="H7" s="112"/>
      <c r="I7" s="112"/>
      <c r="J7" s="112"/>
      <c r="K7" s="112"/>
      <c r="L7" s="112"/>
      <c r="M7" s="112"/>
      <c r="N7" s="112"/>
      <c r="O7" s="112"/>
      <c r="P7" s="112"/>
      <c r="Q7" s="112"/>
      <c r="R7" s="35"/>
      <c r="S7" s="35"/>
      <c r="T7" s="35"/>
      <c r="U7" s="35"/>
      <c r="V7" s="35"/>
      <c r="W7" s="35"/>
      <c r="X7" s="35"/>
      <c r="Y7" s="35"/>
      <c r="Z7" s="35"/>
      <c r="AA7" s="35"/>
      <c r="AB7" s="35"/>
      <c r="AC7" s="35"/>
      <c r="AD7" s="35"/>
      <c r="AE7" s="35"/>
      <c r="AF7" s="35"/>
    </row>
    <row r="8" spans="1:32" ht="11.25" customHeight="1" x14ac:dyDescent="0.2">
      <c r="A8" s="33"/>
      <c r="B8" s="33"/>
      <c r="C8" s="35"/>
      <c r="D8" s="35"/>
      <c r="E8" s="36"/>
      <c r="F8" s="36"/>
      <c r="G8" s="36"/>
      <c r="H8" s="36"/>
      <c r="I8" s="36"/>
      <c r="J8" s="36"/>
      <c r="K8" s="36"/>
      <c r="L8" s="36"/>
      <c r="M8" s="36"/>
      <c r="N8" s="36"/>
      <c r="O8" s="36"/>
      <c r="P8" s="36"/>
      <c r="Q8" s="36"/>
      <c r="R8" s="35"/>
      <c r="S8" s="35"/>
      <c r="T8" s="35"/>
      <c r="U8" s="35"/>
      <c r="V8" s="35"/>
      <c r="W8" s="35"/>
      <c r="X8" s="35"/>
      <c r="Y8" s="35"/>
      <c r="Z8" s="35"/>
      <c r="AA8" s="35"/>
      <c r="AB8" s="35"/>
      <c r="AC8" s="35"/>
      <c r="AD8" s="35"/>
      <c r="AE8" s="35"/>
      <c r="AF8" s="35"/>
    </row>
    <row r="9" spans="1:32" ht="16.5" customHeight="1" x14ac:dyDescent="0.2">
      <c r="A9" s="37"/>
      <c r="B9" s="38"/>
      <c r="C9" s="39" t="s">
        <v>47</v>
      </c>
      <c r="D9" s="8"/>
      <c r="E9" s="179" t="str">
        <f>+'ANEXO 6 (1)'!C10</f>
        <v>Nuevo León</v>
      </c>
      <c r="F9" s="138"/>
      <c r="G9" s="138"/>
      <c r="H9" s="138"/>
      <c r="I9" s="180"/>
      <c r="J9" s="9"/>
      <c r="K9" s="9"/>
      <c r="L9" s="9"/>
      <c r="M9" s="9"/>
      <c r="N9" s="9"/>
      <c r="O9" s="9"/>
      <c r="P9" s="9"/>
      <c r="Q9" s="40"/>
      <c r="R9" s="8"/>
      <c r="S9" s="8"/>
      <c r="T9" s="8"/>
      <c r="U9" s="8"/>
      <c r="V9" s="8"/>
      <c r="W9" s="8"/>
      <c r="X9" s="8"/>
      <c r="Y9" s="8"/>
      <c r="Z9" s="8"/>
      <c r="AA9" s="8"/>
      <c r="AB9" s="8"/>
      <c r="AC9" s="8"/>
      <c r="AD9" s="8"/>
      <c r="AE9" s="8"/>
      <c r="AF9" s="8"/>
    </row>
    <row r="10" spans="1:32" ht="16.5" customHeight="1" x14ac:dyDescent="0.2">
      <c r="A10" s="37"/>
      <c r="B10" s="38"/>
      <c r="C10" s="39" t="s">
        <v>48</v>
      </c>
      <c r="D10" s="8"/>
      <c r="E10" s="179" t="str">
        <f>+'ANEXO 6 (1)'!C11</f>
        <v>Segundo</v>
      </c>
      <c r="F10" s="138"/>
      <c r="G10" s="138"/>
      <c r="H10" s="138"/>
      <c r="I10" s="180"/>
      <c r="J10" s="9"/>
      <c r="K10" s="9"/>
      <c r="L10" s="9"/>
      <c r="M10" s="9"/>
      <c r="N10" s="9"/>
      <c r="O10" s="9"/>
      <c r="P10" s="9"/>
      <c r="Q10" s="40"/>
      <c r="R10" s="8"/>
      <c r="S10" s="8"/>
      <c r="T10" s="8"/>
      <c r="U10" s="8"/>
      <c r="V10" s="8"/>
      <c r="W10" s="8"/>
      <c r="X10" s="8"/>
      <c r="Y10" s="8"/>
      <c r="Z10" s="8"/>
      <c r="AA10" s="8"/>
      <c r="AB10" s="8"/>
      <c r="AC10" s="8"/>
      <c r="AD10" s="8"/>
      <c r="AE10" s="8"/>
      <c r="AF10" s="8"/>
    </row>
    <row r="11" spans="1:32" ht="11.25" customHeight="1" x14ac:dyDescent="0.2">
      <c r="A11" s="33"/>
      <c r="B11" s="33"/>
      <c r="C11" s="35"/>
      <c r="D11" s="35"/>
      <c r="E11" s="36"/>
      <c r="F11" s="36"/>
      <c r="G11" s="36"/>
      <c r="H11" s="36"/>
      <c r="I11" s="36"/>
      <c r="J11" s="36"/>
      <c r="K11" s="36"/>
      <c r="L11" s="36"/>
      <c r="M11" s="36"/>
      <c r="N11" s="36"/>
      <c r="O11" s="36"/>
      <c r="P11" s="36"/>
      <c r="Q11" s="36"/>
      <c r="R11" s="35"/>
      <c r="S11" s="35"/>
      <c r="T11" s="35"/>
      <c r="U11" s="35"/>
      <c r="V11" s="35"/>
      <c r="W11" s="35"/>
      <c r="X11" s="35"/>
      <c r="Y11" s="35"/>
      <c r="Z11" s="35"/>
      <c r="AA11" s="35"/>
      <c r="AB11" s="35"/>
      <c r="AC11" s="35"/>
      <c r="AD11" s="35"/>
      <c r="AE11" s="35"/>
      <c r="AF11" s="35"/>
    </row>
    <row r="12" spans="1:32" x14ac:dyDescent="0.2">
      <c r="A12" s="37"/>
      <c r="B12" s="38"/>
      <c r="C12" s="41"/>
      <c r="D12" s="184" t="s">
        <v>173</v>
      </c>
      <c r="E12" s="184"/>
      <c r="F12" s="184"/>
      <c r="G12" s="181"/>
      <c r="H12" s="182"/>
      <c r="I12" s="183"/>
      <c r="J12" s="9"/>
      <c r="K12" s="9"/>
      <c r="L12" s="9"/>
      <c r="M12" s="9"/>
      <c r="N12" s="9"/>
      <c r="O12" s="9"/>
      <c r="P12" s="9"/>
      <c r="Q12" s="43"/>
      <c r="R12" s="8"/>
      <c r="S12" s="8"/>
      <c r="T12" s="8"/>
      <c r="U12" s="8"/>
      <c r="V12" s="8"/>
      <c r="W12" s="8"/>
      <c r="X12" s="8"/>
      <c r="Y12" s="8"/>
      <c r="Z12" s="8"/>
      <c r="AA12" s="8"/>
      <c r="AB12" s="8"/>
      <c r="AC12" s="8"/>
      <c r="AD12" s="8"/>
      <c r="AE12" s="8"/>
      <c r="AF12" s="8"/>
    </row>
    <row r="13" spans="1:32" ht="25.5" customHeight="1" x14ac:dyDescent="0.2">
      <c r="A13" s="33"/>
      <c r="B13" s="33"/>
      <c r="C13" s="35"/>
      <c r="D13" s="35"/>
      <c r="E13" s="36"/>
      <c r="F13" s="36"/>
      <c r="G13" s="36"/>
      <c r="H13" s="36"/>
      <c r="I13" s="36"/>
      <c r="J13" s="36"/>
      <c r="K13" s="36"/>
      <c r="L13" s="36"/>
      <c r="M13" s="36"/>
      <c r="N13" s="36"/>
      <c r="O13" s="36"/>
      <c r="P13" s="36"/>
      <c r="Q13" s="36"/>
      <c r="R13" s="35"/>
      <c r="S13" s="35"/>
      <c r="T13" s="35"/>
      <c r="U13" s="35"/>
      <c r="V13" s="35"/>
      <c r="W13" s="35"/>
      <c r="X13" s="35"/>
      <c r="Y13" s="35"/>
      <c r="Z13" s="35"/>
      <c r="AA13" s="35"/>
      <c r="AB13" s="35"/>
      <c r="AC13" s="35"/>
      <c r="AD13" s="35"/>
      <c r="AE13" s="35"/>
      <c r="AF13" s="35"/>
    </row>
    <row r="14" spans="1:32" ht="13.5" customHeight="1" x14ac:dyDescent="0.2">
      <c r="A14" s="37"/>
      <c r="B14" s="38"/>
      <c r="C14" s="167" t="s">
        <v>49</v>
      </c>
      <c r="D14" s="44"/>
      <c r="E14" s="169" t="s">
        <v>50</v>
      </c>
      <c r="F14" s="164" t="s">
        <v>51</v>
      </c>
      <c r="G14" s="165"/>
      <c r="H14" s="165"/>
      <c r="I14" s="165"/>
      <c r="J14" s="165"/>
      <c r="K14" s="165"/>
      <c r="L14" s="165"/>
      <c r="M14" s="165"/>
      <c r="N14" s="165"/>
      <c r="O14" s="165"/>
      <c r="P14" s="165"/>
      <c r="Q14" s="166"/>
      <c r="R14" s="8"/>
      <c r="S14" s="8"/>
      <c r="T14" s="8"/>
      <c r="U14" s="8"/>
      <c r="V14" s="8"/>
      <c r="W14" s="8"/>
      <c r="X14" s="8"/>
      <c r="Y14" s="8"/>
      <c r="Z14" s="8"/>
      <c r="AA14" s="8"/>
      <c r="AB14" s="8"/>
      <c r="AC14" s="8"/>
      <c r="AD14" s="8"/>
      <c r="AE14" s="8"/>
      <c r="AF14" s="8"/>
    </row>
    <row r="15" spans="1:32" ht="13.5" customHeight="1" x14ac:dyDescent="0.2">
      <c r="A15" s="37"/>
      <c r="B15" s="38"/>
      <c r="C15" s="168"/>
      <c r="D15" s="44"/>
      <c r="E15" s="170"/>
      <c r="F15" s="171" t="s">
        <v>52</v>
      </c>
      <c r="G15" s="165"/>
      <c r="H15" s="166"/>
      <c r="I15" s="171" t="s">
        <v>53</v>
      </c>
      <c r="J15" s="165"/>
      <c r="K15" s="166"/>
      <c r="L15" s="171" t="s">
        <v>54</v>
      </c>
      <c r="M15" s="165"/>
      <c r="N15" s="166"/>
      <c r="O15" s="171" t="s">
        <v>55</v>
      </c>
      <c r="P15" s="165"/>
      <c r="Q15" s="166"/>
      <c r="R15" s="8"/>
      <c r="S15" s="8"/>
      <c r="T15" s="8"/>
      <c r="U15" s="8"/>
      <c r="V15" s="8"/>
      <c r="W15" s="8"/>
      <c r="X15" s="8"/>
      <c r="Y15" s="8"/>
      <c r="Z15" s="8"/>
      <c r="AA15" s="8"/>
      <c r="AB15" s="8"/>
      <c r="AC15" s="8"/>
      <c r="AD15" s="8"/>
      <c r="AE15" s="8"/>
      <c r="AF15" s="8"/>
    </row>
    <row r="16" spans="1:32" x14ac:dyDescent="0.2">
      <c r="A16" s="45"/>
      <c r="B16" s="38"/>
      <c r="C16" s="46"/>
      <c r="D16" s="47"/>
      <c r="E16" s="48"/>
      <c r="F16" s="49" t="s">
        <v>56</v>
      </c>
      <c r="G16" s="50" t="s">
        <v>57</v>
      </c>
      <c r="H16" s="51" t="s">
        <v>58</v>
      </c>
      <c r="I16" s="49" t="s">
        <v>56</v>
      </c>
      <c r="J16" s="50" t="s">
        <v>57</v>
      </c>
      <c r="K16" s="51" t="s">
        <v>58</v>
      </c>
      <c r="L16" s="49" t="s">
        <v>56</v>
      </c>
      <c r="M16" s="50" t="s">
        <v>57</v>
      </c>
      <c r="N16" s="51" t="s">
        <v>58</v>
      </c>
      <c r="O16" s="49" t="s">
        <v>56</v>
      </c>
      <c r="P16" s="50" t="s">
        <v>57</v>
      </c>
      <c r="Q16" s="51" t="s">
        <v>58</v>
      </c>
      <c r="R16" s="52"/>
      <c r="S16" s="52"/>
      <c r="T16" s="52"/>
      <c r="U16" s="52"/>
      <c r="V16" s="52"/>
      <c r="W16" s="52"/>
      <c r="X16" s="52"/>
      <c r="Y16" s="52"/>
      <c r="Z16" s="52"/>
      <c r="AA16" s="52"/>
      <c r="AB16" s="52"/>
      <c r="AC16" s="52"/>
      <c r="AD16" s="52"/>
      <c r="AE16" s="52"/>
      <c r="AF16" s="52"/>
    </row>
    <row r="17" spans="1:32" x14ac:dyDescent="0.2">
      <c r="A17" s="37"/>
      <c r="B17" s="53">
        <v>1.1000000000000001</v>
      </c>
      <c r="C17" s="54" t="s">
        <v>59</v>
      </c>
      <c r="D17" s="47"/>
      <c r="E17" s="55">
        <f t="shared" ref="E17:E21" si="0">(AVERAGE(G17,J17,M17,P17)/AVERAGE(H17,K17,N17,Q17))</f>
        <v>6.1433447098976107E-2</v>
      </c>
      <c r="F17" s="55">
        <f t="shared" ref="F17:F22" si="1">G17/H17</f>
        <v>2.7285129604365622E-2</v>
      </c>
      <c r="G17" s="88">
        <v>20</v>
      </c>
      <c r="H17" s="55">
        <f>SUM(G17:G21)</f>
        <v>733</v>
      </c>
      <c r="I17" s="55">
        <f t="shared" ref="I17:I22" si="2">J17/K17</f>
        <v>3.644646924829157E-2</v>
      </c>
      <c r="J17" s="110">
        <v>16</v>
      </c>
      <c r="K17" s="55">
        <f>SUM(J17:J21)</f>
        <v>439</v>
      </c>
      <c r="L17" s="55" t="e">
        <f t="shared" ref="L17:L22" si="3">M17/N17</f>
        <v>#DIV/0!</v>
      </c>
      <c r="M17" s="88"/>
      <c r="N17" s="55">
        <f>SUM(M17:M21)</f>
        <v>0</v>
      </c>
      <c r="O17" s="55" t="e">
        <f t="shared" ref="O17:O22" si="4">P17/Q17</f>
        <v>#DIV/0!</v>
      </c>
      <c r="P17" s="88"/>
      <c r="Q17" s="55">
        <f>SUM(P17:P21)</f>
        <v>0</v>
      </c>
      <c r="R17" s="8"/>
      <c r="S17" s="8"/>
      <c r="T17" s="8"/>
      <c r="U17" s="8"/>
      <c r="V17" s="8"/>
      <c r="W17" s="8"/>
      <c r="X17" s="8"/>
      <c r="Y17" s="8"/>
      <c r="Z17" s="8"/>
      <c r="AA17" s="8"/>
      <c r="AB17" s="8"/>
      <c r="AC17" s="8"/>
      <c r="AD17" s="8"/>
      <c r="AE17" s="8"/>
      <c r="AF17" s="11"/>
    </row>
    <row r="18" spans="1:32" x14ac:dyDescent="0.2">
      <c r="A18" s="37"/>
      <c r="B18" s="53">
        <v>1.2</v>
      </c>
      <c r="C18" s="54" t="s">
        <v>60</v>
      </c>
      <c r="D18" s="47"/>
      <c r="E18" s="55">
        <f t="shared" si="0"/>
        <v>1.8924914675767919</v>
      </c>
      <c r="F18" s="55">
        <f t="shared" si="1"/>
        <v>0.9604365620736699</v>
      </c>
      <c r="G18" s="88">
        <v>704</v>
      </c>
      <c r="H18" s="55">
        <f t="shared" ref="H18:H21" si="5">H17</f>
        <v>733</v>
      </c>
      <c r="I18" s="55">
        <f t="shared" si="2"/>
        <v>0.92255125284738038</v>
      </c>
      <c r="J18" s="110">
        <v>405</v>
      </c>
      <c r="K18" s="55">
        <f t="shared" ref="K18:K21" si="6">K17</f>
        <v>439</v>
      </c>
      <c r="L18" s="55" t="e">
        <f t="shared" si="3"/>
        <v>#DIV/0!</v>
      </c>
      <c r="M18" s="88"/>
      <c r="N18" s="55">
        <f t="shared" ref="N18:N21" si="7">N17</f>
        <v>0</v>
      </c>
      <c r="O18" s="55" t="e">
        <f t="shared" si="4"/>
        <v>#DIV/0!</v>
      </c>
      <c r="P18" s="88"/>
      <c r="Q18" s="55">
        <f t="shared" ref="Q18:Q21" si="8">Q17</f>
        <v>0</v>
      </c>
      <c r="R18" s="8"/>
      <c r="S18" s="8"/>
      <c r="T18" s="8"/>
      <c r="U18" s="8"/>
      <c r="V18" s="8"/>
      <c r="W18" s="8"/>
      <c r="X18" s="8"/>
      <c r="Y18" s="8"/>
      <c r="Z18" s="8"/>
      <c r="AA18" s="8"/>
      <c r="AB18" s="8"/>
      <c r="AC18" s="8"/>
      <c r="AD18" s="8"/>
      <c r="AE18" s="8"/>
      <c r="AF18" s="8"/>
    </row>
    <row r="19" spans="1:32" x14ac:dyDescent="0.2">
      <c r="A19" s="37"/>
      <c r="B19" s="53">
        <v>1.3</v>
      </c>
      <c r="C19" s="54" t="s">
        <v>61</v>
      </c>
      <c r="D19" s="47"/>
      <c r="E19" s="55">
        <f t="shared" si="0"/>
        <v>4.4368600682593858E-2</v>
      </c>
      <c r="F19" s="55">
        <f t="shared" si="1"/>
        <v>1.0914051841746248E-2</v>
      </c>
      <c r="G19" s="88">
        <v>8</v>
      </c>
      <c r="H19" s="55">
        <f t="shared" si="5"/>
        <v>733</v>
      </c>
      <c r="I19" s="55">
        <f t="shared" si="2"/>
        <v>4.1002277904328019E-2</v>
      </c>
      <c r="J19" s="110">
        <v>18</v>
      </c>
      <c r="K19" s="55">
        <f t="shared" si="6"/>
        <v>439</v>
      </c>
      <c r="L19" s="55" t="e">
        <f t="shared" si="3"/>
        <v>#DIV/0!</v>
      </c>
      <c r="M19" s="88"/>
      <c r="N19" s="55">
        <f t="shared" si="7"/>
        <v>0</v>
      </c>
      <c r="O19" s="55" t="e">
        <f t="shared" si="4"/>
        <v>#DIV/0!</v>
      </c>
      <c r="P19" s="88"/>
      <c r="Q19" s="55">
        <f t="shared" si="8"/>
        <v>0</v>
      </c>
      <c r="R19" s="8"/>
      <c r="S19" s="8"/>
      <c r="T19" s="8"/>
      <c r="U19" s="8"/>
      <c r="V19" s="8"/>
      <c r="W19" s="8"/>
      <c r="X19" s="8"/>
      <c r="Y19" s="8"/>
      <c r="Z19" s="8"/>
      <c r="AA19" s="8"/>
      <c r="AB19" s="8"/>
      <c r="AC19" s="8"/>
      <c r="AD19" s="8"/>
      <c r="AE19" s="8"/>
      <c r="AF19" s="8"/>
    </row>
    <row r="20" spans="1:32" x14ac:dyDescent="0.2">
      <c r="A20" s="37"/>
      <c r="B20" s="53">
        <v>1.4</v>
      </c>
      <c r="C20" s="54" t="s">
        <v>62</v>
      </c>
      <c r="D20" s="47"/>
      <c r="E20" s="55">
        <f t="shared" si="0"/>
        <v>1.7064846416382253E-3</v>
      </c>
      <c r="F20" s="55">
        <f t="shared" si="1"/>
        <v>1.364256480218281E-3</v>
      </c>
      <c r="G20" s="88">
        <v>1</v>
      </c>
      <c r="H20" s="55">
        <f t="shared" si="5"/>
        <v>733</v>
      </c>
      <c r="I20" s="55">
        <f t="shared" si="2"/>
        <v>0</v>
      </c>
      <c r="J20" s="110">
        <v>0</v>
      </c>
      <c r="K20" s="55">
        <f t="shared" si="6"/>
        <v>439</v>
      </c>
      <c r="L20" s="55" t="e">
        <f t="shared" si="3"/>
        <v>#DIV/0!</v>
      </c>
      <c r="M20" s="88"/>
      <c r="N20" s="55">
        <f t="shared" si="7"/>
        <v>0</v>
      </c>
      <c r="O20" s="55" t="e">
        <f t="shared" si="4"/>
        <v>#DIV/0!</v>
      </c>
      <c r="P20" s="88"/>
      <c r="Q20" s="55">
        <f t="shared" si="8"/>
        <v>0</v>
      </c>
      <c r="R20" s="8"/>
      <c r="S20" s="8"/>
      <c r="T20" s="8"/>
      <c r="U20" s="8"/>
      <c r="V20" s="8"/>
      <c r="W20" s="8"/>
      <c r="X20" s="8"/>
      <c r="Y20" s="8"/>
      <c r="Z20" s="8"/>
      <c r="AA20" s="8"/>
      <c r="AB20" s="8"/>
      <c r="AC20" s="8"/>
      <c r="AD20" s="8"/>
      <c r="AE20" s="8"/>
      <c r="AF20" s="8"/>
    </row>
    <row r="21" spans="1:32" ht="15.75" customHeight="1" x14ac:dyDescent="0.2">
      <c r="A21" s="37"/>
      <c r="B21" s="53">
        <v>1.5</v>
      </c>
      <c r="C21" s="54" t="s">
        <v>63</v>
      </c>
      <c r="D21" s="47"/>
      <c r="E21" s="55">
        <f t="shared" si="0"/>
        <v>0</v>
      </c>
      <c r="F21" s="55">
        <f t="shared" si="1"/>
        <v>0</v>
      </c>
      <c r="G21" s="88">
        <v>0</v>
      </c>
      <c r="H21" s="55">
        <f t="shared" si="5"/>
        <v>733</v>
      </c>
      <c r="I21" s="55">
        <f t="shared" si="2"/>
        <v>0</v>
      </c>
      <c r="J21" s="110">
        <v>0</v>
      </c>
      <c r="K21" s="55">
        <f t="shared" si="6"/>
        <v>439</v>
      </c>
      <c r="L21" s="55" t="e">
        <f t="shared" si="3"/>
        <v>#DIV/0!</v>
      </c>
      <c r="M21" s="88"/>
      <c r="N21" s="55">
        <f t="shared" si="7"/>
        <v>0</v>
      </c>
      <c r="O21" s="55" t="e">
        <f t="shared" si="4"/>
        <v>#DIV/0!</v>
      </c>
      <c r="P21" s="88"/>
      <c r="Q21" s="55">
        <f t="shared" si="8"/>
        <v>0</v>
      </c>
      <c r="R21" s="8"/>
      <c r="S21" s="8"/>
      <c r="T21" s="8"/>
      <c r="U21" s="8"/>
      <c r="V21" s="8"/>
      <c r="W21" s="8"/>
      <c r="X21" s="8"/>
      <c r="Y21" s="8"/>
      <c r="Z21" s="8"/>
      <c r="AA21" s="8"/>
      <c r="AB21" s="8"/>
      <c r="AC21" s="8"/>
      <c r="AD21" s="8"/>
      <c r="AE21" s="8"/>
      <c r="AF21" s="8"/>
    </row>
    <row r="22" spans="1:32" ht="15.75" customHeight="1" x14ac:dyDescent="0.2">
      <c r="A22" s="37"/>
      <c r="B22" s="53">
        <v>1.6</v>
      </c>
      <c r="C22" s="54" t="s">
        <v>64</v>
      </c>
      <c r="D22" s="47"/>
      <c r="E22" s="55">
        <f>((G22+J22+M22+P22)/(AVERAGE(H22,K22,N22,Q22)))</f>
        <v>0</v>
      </c>
      <c r="F22" s="55">
        <f t="shared" si="1"/>
        <v>0</v>
      </c>
      <c r="G22" s="89">
        <v>0</v>
      </c>
      <c r="H22" s="55">
        <f>G17+G19+G20+G21</f>
        <v>29</v>
      </c>
      <c r="I22" s="55">
        <f t="shared" si="2"/>
        <v>0</v>
      </c>
      <c r="J22" s="209">
        <v>0</v>
      </c>
      <c r="K22" s="55">
        <f>J17+J19+J20+J21</f>
        <v>34</v>
      </c>
      <c r="L22" s="55" t="e">
        <f t="shared" si="3"/>
        <v>#DIV/0!</v>
      </c>
      <c r="M22" s="89"/>
      <c r="N22" s="55">
        <f>M17+M19+M20+M21</f>
        <v>0</v>
      </c>
      <c r="O22" s="55" t="e">
        <f t="shared" si="4"/>
        <v>#DIV/0!</v>
      </c>
      <c r="P22" s="89"/>
      <c r="Q22" s="55">
        <f>P17+P19+P20+P21</f>
        <v>0</v>
      </c>
      <c r="R22" s="8"/>
      <c r="S22" s="8"/>
      <c r="T22" s="8"/>
      <c r="U22" s="8"/>
      <c r="V22" s="8"/>
      <c r="W22" s="8"/>
      <c r="X22" s="8"/>
      <c r="Y22" s="8"/>
      <c r="Z22" s="8"/>
      <c r="AA22" s="8"/>
      <c r="AB22" s="8"/>
      <c r="AC22" s="8"/>
      <c r="AD22" s="8"/>
      <c r="AE22" s="8"/>
      <c r="AF22" s="8"/>
    </row>
    <row r="23" spans="1:32" ht="15.75" customHeight="1" x14ac:dyDescent="0.2">
      <c r="A23" s="37"/>
      <c r="B23" s="56"/>
      <c r="C23" s="162"/>
      <c r="D23" s="112"/>
      <c r="E23" s="112"/>
      <c r="F23" s="112"/>
      <c r="G23" s="112"/>
      <c r="H23" s="112"/>
      <c r="I23" s="112"/>
      <c r="J23" s="112"/>
      <c r="K23" s="112"/>
      <c r="L23" s="112"/>
      <c r="M23" s="112"/>
      <c r="N23" s="112"/>
      <c r="O23" s="112"/>
      <c r="P23" s="112"/>
      <c r="Q23" s="163"/>
      <c r="R23" s="8"/>
      <c r="S23" s="8"/>
      <c r="T23" s="8"/>
      <c r="U23" s="8"/>
      <c r="V23" s="8"/>
      <c r="W23" s="8"/>
      <c r="X23" s="8"/>
      <c r="Y23" s="8"/>
      <c r="Z23" s="8"/>
      <c r="AA23" s="8"/>
      <c r="AB23" s="8"/>
      <c r="AC23" s="8"/>
      <c r="AD23" s="8"/>
      <c r="AE23" s="8"/>
      <c r="AF23" s="8"/>
    </row>
    <row r="24" spans="1:32" ht="13.5" customHeight="1" x14ac:dyDescent="0.2">
      <c r="A24" s="37"/>
      <c r="B24" s="38"/>
      <c r="C24" s="167" t="s">
        <v>65</v>
      </c>
      <c r="D24" s="44"/>
      <c r="E24" s="169" t="s">
        <v>50</v>
      </c>
      <c r="F24" s="164" t="s">
        <v>51</v>
      </c>
      <c r="G24" s="165"/>
      <c r="H24" s="165"/>
      <c r="I24" s="165"/>
      <c r="J24" s="165"/>
      <c r="K24" s="165"/>
      <c r="L24" s="165"/>
      <c r="M24" s="165"/>
      <c r="N24" s="165"/>
      <c r="O24" s="165"/>
      <c r="P24" s="165"/>
      <c r="Q24" s="166"/>
      <c r="R24" s="8"/>
      <c r="S24" s="8"/>
      <c r="T24" s="8"/>
      <c r="U24" s="8"/>
      <c r="V24" s="8"/>
      <c r="W24" s="8"/>
      <c r="X24" s="8"/>
      <c r="Y24" s="8"/>
      <c r="Z24" s="8"/>
      <c r="AA24" s="8"/>
      <c r="AB24" s="8"/>
      <c r="AC24" s="8"/>
      <c r="AD24" s="8"/>
      <c r="AE24" s="8"/>
      <c r="AF24" s="8"/>
    </row>
    <row r="25" spans="1:32" ht="13.5" customHeight="1" x14ac:dyDescent="0.2">
      <c r="A25" s="37"/>
      <c r="B25" s="38"/>
      <c r="C25" s="168"/>
      <c r="D25" s="44"/>
      <c r="E25" s="170"/>
      <c r="F25" s="171" t="s">
        <v>52</v>
      </c>
      <c r="G25" s="165"/>
      <c r="H25" s="166"/>
      <c r="I25" s="171" t="s">
        <v>53</v>
      </c>
      <c r="J25" s="165"/>
      <c r="K25" s="166"/>
      <c r="L25" s="171" t="s">
        <v>54</v>
      </c>
      <c r="M25" s="165"/>
      <c r="N25" s="166"/>
      <c r="O25" s="171" t="s">
        <v>55</v>
      </c>
      <c r="P25" s="165"/>
      <c r="Q25" s="166"/>
      <c r="R25" s="8"/>
      <c r="S25" s="8"/>
      <c r="T25" s="8"/>
      <c r="U25" s="8"/>
      <c r="V25" s="8"/>
      <c r="W25" s="8"/>
      <c r="X25" s="8"/>
      <c r="Y25" s="8"/>
      <c r="Z25" s="8"/>
      <c r="AA25" s="8"/>
      <c r="AB25" s="8"/>
      <c r="AC25" s="8"/>
      <c r="AD25" s="8"/>
      <c r="AE25" s="8"/>
      <c r="AF25" s="8"/>
    </row>
    <row r="26" spans="1:32" ht="15.75" customHeight="1" x14ac:dyDescent="0.2">
      <c r="A26" s="45"/>
      <c r="B26" s="38"/>
      <c r="C26" s="46"/>
      <c r="D26" s="47"/>
      <c r="E26" s="48"/>
      <c r="F26" s="49" t="s">
        <v>56</v>
      </c>
      <c r="G26" s="50" t="s">
        <v>57</v>
      </c>
      <c r="H26" s="51" t="s">
        <v>58</v>
      </c>
      <c r="I26" s="49" t="s">
        <v>56</v>
      </c>
      <c r="J26" s="50" t="s">
        <v>57</v>
      </c>
      <c r="K26" s="51" t="s">
        <v>58</v>
      </c>
      <c r="L26" s="49" t="s">
        <v>56</v>
      </c>
      <c r="M26" s="50" t="s">
        <v>57</v>
      </c>
      <c r="N26" s="51" t="s">
        <v>58</v>
      </c>
      <c r="O26" s="49" t="s">
        <v>56</v>
      </c>
      <c r="P26" s="50" t="s">
        <v>57</v>
      </c>
      <c r="Q26" s="51" t="s">
        <v>58</v>
      </c>
      <c r="R26" s="52"/>
      <c r="S26" s="52"/>
      <c r="T26" s="52"/>
      <c r="U26" s="52"/>
      <c r="V26" s="52"/>
      <c r="W26" s="52"/>
      <c r="X26" s="52"/>
      <c r="Y26" s="52"/>
      <c r="Z26" s="52"/>
      <c r="AA26" s="52"/>
      <c r="AB26" s="52"/>
      <c r="AC26" s="52"/>
      <c r="AD26" s="52"/>
      <c r="AE26" s="52"/>
      <c r="AF26" s="52"/>
    </row>
    <row r="27" spans="1:32" ht="32" customHeight="1" x14ac:dyDescent="0.2">
      <c r="A27" s="37"/>
      <c r="B27" s="53">
        <v>2.1</v>
      </c>
      <c r="C27" s="54" t="s">
        <v>66</v>
      </c>
      <c r="D27" s="47"/>
      <c r="E27" s="55" t="e">
        <f>((G27+J27+M27+P27)/(AVERAGE(H27,K27,N27,Q27)))</f>
        <v>#DIV/0!</v>
      </c>
      <c r="F27" s="55" t="e">
        <f t="shared" ref="F27:F29" si="9">G27/H27</f>
        <v>#DIV/0!</v>
      </c>
      <c r="G27" s="88">
        <v>7</v>
      </c>
      <c r="H27" s="57"/>
      <c r="I27" s="55" t="e">
        <f t="shared" ref="I27:I28" si="10">J27/K27</f>
        <v>#DIV/0!</v>
      </c>
      <c r="J27" s="110">
        <v>12</v>
      </c>
      <c r="K27" s="57"/>
      <c r="L27" s="55" t="e">
        <f t="shared" ref="L27:L29" si="11">M27/N27</f>
        <v>#DIV/0!</v>
      </c>
      <c r="M27" s="88"/>
      <c r="N27" s="57"/>
      <c r="O27" s="55" t="e">
        <f t="shared" ref="O27:O29" si="12">P27/Q27</f>
        <v>#DIV/0!</v>
      </c>
      <c r="P27" s="88"/>
      <c r="Q27" s="57"/>
      <c r="R27" s="8"/>
      <c r="S27" s="8"/>
      <c r="T27" s="8"/>
      <c r="U27" s="8"/>
      <c r="V27" s="8"/>
      <c r="W27" s="8"/>
      <c r="X27" s="8"/>
      <c r="Y27" s="8"/>
      <c r="Z27" s="8"/>
      <c r="AA27" s="8"/>
      <c r="AB27" s="8"/>
      <c r="AC27" s="8"/>
      <c r="AD27" s="8"/>
      <c r="AE27" s="8"/>
      <c r="AF27" s="11"/>
    </row>
    <row r="28" spans="1:32" ht="32" customHeight="1" x14ac:dyDescent="0.2">
      <c r="A28" s="37"/>
      <c r="B28" s="53">
        <v>2.2000000000000002</v>
      </c>
      <c r="C28" s="54" t="s">
        <v>67</v>
      </c>
      <c r="D28" s="47"/>
      <c r="E28" s="55">
        <f>((G28+J28+M28+P28)/(H28+K28+N28+Q28))</f>
        <v>1</v>
      </c>
      <c r="F28" s="55">
        <f t="shared" si="9"/>
        <v>1</v>
      </c>
      <c r="G28" s="88">
        <v>7</v>
      </c>
      <c r="H28" s="55">
        <f>G27</f>
        <v>7</v>
      </c>
      <c r="I28" s="55">
        <f t="shared" si="10"/>
        <v>1</v>
      </c>
      <c r="J28" s="110">
        <v>12</v>
      </c>
      <c r="K28" s="55">
        <f>J27</f>
        <v>12</v>
      </c>
      <c r="L28" s="55" t="e">
        <f t="shared" si="11"/>
        <v>#DIV/0!</v>
      </c>
      <c r="M28" s="88"/>
      <c r="N28" s="55">
        <f>M27</f>
        <v>0</v>
      </c>
      <c r="O28" s="55" t="e">
        <f t="shared" si="12"/>
        <v>#DIV/0!</v>
      </c>
      <c r="P28" s="88"/>
      <c r="Q28" s="55">
        <f>P27</f>
        <v>0</v>
      </c>
      <c r="R28" s="8"/>
      <c r="S28" s="8"/>
      <c r="T28" s="8"/>
      <c r="U28" s="8"/>
      <c r="V28" s="8"/>
      <c r="W28" s="8"/>
      <c r="X28" s="8"/>
      <c r="Y28" s="8"/>
      <c r="Z28" s="8"/>
      <c r="AA28" s="8"/>
      <c r="AB28" s="8"/>
      <c r="AC28" s="8"/>
      <c r="AD28" s="8"/>
      <c r="AE28" s="8"/>
      <c r="AF28" s="11"/>
    </row>
    <row r="29" spans="1:32" ht="15.75" customHeight="1" x14ac:dyDescent="0.2">
      <c r="A29" s="37"/>
      <c r="B29" s="53">
        <v>2.2999999999999998</v>
      </c>
      <c r="C29" s="54" t="s">
        <v>68</v>
      </c>
      <c r="D29" s="47"/>
      <c r="E29" s="55">
        <f>(AVERAGE(G29,J29,M29,P29))/(AVERAGE(H29,K29,N29,Q29))</f>
        <v>0.5544554455445545</v>
      </c>
      <c r="F29" s="55">
        <f t="shared" si="9"/>
        <v>0.33522727272727271</v>
      </c>
      <c r="G29" s="108">
        <v>118</v>
      </c>
      <c r="H29" s="108">
        <v>352</v>
      </c>
      <c r="I29" s="55">
        <f>H2</f>
        <v>0</v>
      </c>
      <c r="J29" s="89">
        <v>274</v>
      </c>
      <c r="K29" s="89">
        <v>355</v>
      </c>
      <c r="L29" s="55" t="e">
        <f t="shared" si="11"/>
        <v>#DIV/0!</v>
      </c>
      <c r="M29" s="89"/>
      <c r="N29" s="105"/>
      <c r="O29" s="55" t="e">
        <f t="shared" si="12"/>
        <v>#DIV/0!</v>
      </c>
      <c r="P29" s="89"/>
      <c r="Q29" s="89"/>
      <c r="R29" s="8"/>
      <c r="S29" s="8"/>
      <c r="T29" s="8"/>
      <c r="U29" s="8"/>
      <c r="V29" s="8"/>
      <c r="W29" s="8"/>
      <c r="X29" s="8"/>
      <c r="Y29" s="8"/>
      <c r="Z29" s="8"/>
      <c r="AA29" s="8"/>
      <c r="AB29" s="8"/>
      <c r="AC29" s="8"/>
      <c r="AD29" s="8"/>
      <c r="AE29" s="8"/>
      <c r="AF29" s="8"/>
    </row>
    <row r="30" spans="1:32" ht="15.75" customHeight="1" x14ac:dyDescent="0.2">
      <c r="A30" s="37"/>
      <c r="B30" s="56"/>
      <c r="C30" s="162"/>
      <c r="D30" s="112"/>
      <c r="E30" s="112"/>
      <c r="F30" s="112"/>
      <c r="G30" s="112"/>
      <c r="H30" s="112"/>
      <c r="I30" s="112"/>
      <c r="J30" s="112"/>
      <c r="K30" s="112"/>
      <c r="L30" s="112"/>
      <c r="M30" s="112"/>
      <c r="N30" s="112"/>
      <c r="O30" s="112"/>
      <c r="P30" s="112"/>
      <c r="Q30" s="163"/>
      <c r="R30" s="8"/>
      <c r="S30" s="8"/>
      <c r="T30" s="8"/>
      <c r="U30" s="8"/>
      <c r="V30" s="8"/>
      <c r="W30" s="8"/>
      <c r="X30" s="8"/>
      <c r="Y30" s="8"/>
      <c r="Z30" s="8"/>
      <c r="AA30" s="8"/>
      <c r="AB30" s="8"/>
      <c r="AC30" s="8"/>
      <c r="AD30" s="8"/>
      <c r="AE30" s="8"/>
      <c r="AF30" s="8"/>
    </row>
    <row r="31" spans="1:32" ht="13.5" customHeight="1" x14ac:dyDescent="0.2">
      <c r="A31" s="37"/>
      <c r="B31" s="38"/>
      <c r="C31" s="167" t="s">
        <v>69</v>
      </c>
      <c r="D31" s="44"/>
      <c r="E31" s="169" t="s">
        <v>50</v>
      </c>
      <c r="F31" s="164" t="s">
        <v>51</v>
      </c>
      <c r="G31" s="165"/>
      <c r="H31" s="165"/>
      <c r="I31" s="165"/>
      <c r="J31" s="165"/>
      <c r="K31" s="165"/>
      <c r="L31" s="165"/>
      <c r="M31" s="165"/>
      <c r="N31" s="165"/>
      <c r="O31" s="165"/>
      <c r="P31" s="165"/>
      <c r="Q31" s="166"/>
      <c r="R31" s="8"/>
      <c r="S31" s="8"/>
      <c r="T31" s="8"/>
      <c r="U31" s="8"/>
      <c r="V31" s="8"/>
      <c r="W31" s="8"/>
      <c r="X31" s="8"/>
      <c r="Y31" s="8"/>
      <c r="Z31" s="8"/>
      <c r="AA31" s="8"/>
      <c r="AB31" s="8"/>
      <c r="AC31" s="8"/>
      <c r="AD31" s="8"/>
      <c r="AE31" s="8"/>
      <c r="AF31" s="8"/>
    </row>
    <row r="32" spans="1:32" ht="13.5" customHeight="1" x14ac:dyDescent="0.2">
      <c r="A32" s="37"/>
      <c r="B32" s="38"/>
      <c r="C32" s="168"/>
      <c r="D32" s="44"/>
      <c r="E32" s="170"/>
      <c r="F32" s="171" t="s">
        <v>52</v>
      </c>
      <c r="G32" s="165"/>
      <c r="H32" s="166"/>
      <c r="I32" s="171" t="s">
        <v>53</v>
      </c>
      <c r="J32" s="165"/>
      <c r="K32" s="166"/>
      <c r="L32" s="171" t="s">
        <v>54</v>
      </c>
      <c r="M32" s="165"/>
      <c r="N32" s="166"/>
      <c r="O32" s="171" t="s">
        <v>55</v>
      </c>
      <c r="P32" s="165"/>
      <c r="Q32" s="166"/>
      <c r="R32" s="8"/>
      <c r="S32" s="8"/>
      <c r="T32" s="8"/>
      <c r="U32" s="8"/>
      <c r="V32" s="8"/>
      <c r="W32" s="8"/>
      <c r="X32" s="8"/>
      <c r="Y32" s="8"/>
      <c r="Z32" s="8"/>
      <c r="AA32" s="8"/>
      <c r="AB32" s="8"/>
      <c r="AC32" s="8"/>
      <c r="AD32" s="8"/>
      <c r="AE32" s="8"/>
      <c r="AF32" s="8"/>
    </row>
    <row r="33" spans="1:32" ht="15.75" customHeight="1" x14ac:dyDescent="0.2">
      <c r="A33" s="45"/>
      <c r="B33" s="38"/>
      <c r="C33" s="46"/>
      <c r="D33" s="47"/>
      <c r="E33" s="48"/>
      <c r="F33" s="49" t="s">
        <v>56</v>
      </c>
      <c r="G33" s="50" t="s">
        <v>57</v>
      </c>
      <c r="H33" s="51" t="s">
        <v>58</v>
      </c>
      <c r="I33" s="49" t="s">
        <v>56</v>
      </c>
      <c r="J33" s="50" t="s">
        <v>57</v>
      </c>
      <c r="K33" s="51" t="s">
        <v>58</v>
      </c>
      <c r="L33" s="49" t="s">
        <v>56</v>
      </c>
      <c r="M33" s="50" t="s">
        <v>57</v>
      </c>
      <c r="N33" s="51" t="s">
        <v>58</v>
      </c>
      <c r="O33" s="49" t="s">
        <v>56</v>
      </c>
      <c r="P33" s="50" t="s">
        <v>57</v>
      </c>
      <c r="Q33" s="51" t="s">
        <v>58</v>
      </c>
      <c r="R33" s="52"/>
      <c r="S33" s="52"/>
      <c r="T33" s="52"/>
      <c r="U33" s="52"/>
      <c r="V33" s="52"/>
      <c r="W33" s="52"/>
      <c r="X33" s="52"/>
      <c r="Y33" s="52"/>
      <c r="Z33" s="52"/>
      <c r="AA33" s="52"/>
      <c r="AB33" s="52"/>
      <c r="AC33" s="52"/>
      <c r="AD33" s="52"/>
      <c r="AE33" s="52"/>
      <c r="AF33" s="52"/>
    </row>
    <row r="34" spans="1:32" ht="15.75" customHeight="1" x14ac:dyDescent="0.2">
      <c r="A34" s="37"/>
      <c r="B34" s="53">
        <v>3.1</v>
      </c>
      <c r="C34" s="54" t="s">
        <v>70</v>
      </c>
      <c r="D34" s="47"/>
      <c r="E34" s="55" t="e">
        <f>((G34+J34+M34+P34)/(AVERAGE(H34,K34,N34,Q34)))</f>
        <v>#DIV/0!</v>
      </c>
      <c r="F34" s="55" t="e">
        <f t="shared" ref="F34:F36" si="13">G34/H34</f>
        <v>#DIV/0!</v>
      </c>
      <c r="G34" s="88">
        <v>117</v>
      </c>
      <c r="H34" s="57"/>
      <c r="I34" s="55" t="e">
        <f t="shared" ref="I34:I36" si="14">J34/K34</f>
        <v>#DIV/0!</v>
      </c>
      <c r="J34" s="110">
        <v>64</v>
      </c>
      <c r="K34" s="57"/>
      <c r="L34" s="55" t="e">
        <f t="shared" ref="L34:L36" si="15">M34/N34</f>
        <v>#DIV/0!</v>
      </c>
      <c r="M34" s="88"/>
      <c r="N34" s="57"/>
      <c r="O34" s="55" t="e">
        <f t="shared" ref="O34:O36" si="16">P34/Q34</f>
        <v>#DIV/0!</v>
      </c>
      <c r="P34" s="88"/>
      <c r="Q34" s="57"/>
      <c r="R34" s="8"/>
      <c r="S34" s="8"/>
      <c r="T34" s="8"/>
      <c r="U34" s="8"/>
      <c r="V34" s="8"/>
      <c r="W34" s="8"/>
      <c r="X34" s="8"/>
      <c r="Y34" s="8"/>
      <c r="Z34" s="8"/>
      <c r="AA34" s="8"/>
      <c r="AB34" s="8"/>
      <c r="AC34" s="8"/>
      <c r="AD34" s="8"/>
      <c r="AE34" s="8"/>
      <c r="AF34" s="11"/>
    </row>
    <row r="35" spans="1:32" ht="30" customHeight="1" x14ac:dyDescent="0.2">
      <c r="A35" s="37"/>
      <c r="B35" s="53">
        <v>3.2</v>
      </c>
      <c r="C35" s="54" t="s">
        <v>71</v>
      </c>
      <c r="D35" s="47"/>
      <c r="E35" s="55">
        <f>((G35+J35+M35+P35)/(H35+K35+N35+Q35))</f>
        <v>0.16574585635359115</v>
      </c>
      <c r="F35" s="55">
        <f t="shared" si="13"/>
        <v>0.17094017094017094</v>
      </c>
      <c r="G35" s="88">
        <v>20</v>
      </c>
      <c r="H35" s="55">
        <f>G34</f>
        <v>117</v>
      </c>
      <c r="I35" s="55">
        <f t="shared" si="14"/>
        <v>0.15625</v>
      </c>
      <c r="J35" s="110">
        <v>10</v>
      </c>
      <c r="K35" s="55">
        <f>J34</f>
        <v>64</v>
      </c>
      <c r="L35" s="55" t="e">
        <f t="shared" si="15"/>
        <v>#DIV/0!</v>
      </c>
      <c r="M35" s="88"/>
      <c r="N35" s="55">
        <f>M34</f>
        <v>0</v>
      </c>
      <c r="O35" s="55" t="e">
        <f t="shared" si="16"/>
        <v>#DIV/0!</v>
      </c>
      <c r="P35" s="88"/>
      <c r="Q35" s="55">
        <f>P34</f>
        <v>0</v>
      </c>
      <c r="R35" s="8"/>
      <c r="S35" s="8"/>
      <c r="T35" s="8"/>
      <c r="U35" s="8"/>
      <c r="V35" s="8"/>
      <c r="W35" s="8"/>
      <c r="X35" s="8"/>
      <c r="Y35" s="8"/>
      <c r="Z35" s="8"/>
      <c r="AA35" s="8"/>
      <c r="AB35" s="8"/>
      <c r="AC35" s="8"/>
      <c r="AD35" s="8"/>
      <c r="AE35" s="8"/>
      <c r="AF35" s="11"/>
    </row>
    <row r="36" spans="1:32" ht="15.75" customHeight="1" x14ac:dyDescent="0.2">
      <c r="A36" s="37"/>
      <c r="B36" s="53">
        <v>3.3</v>
      </c>
      <c r="C36" s="54" t="s">
        <v>72</v>
      </c>
      <c r="D36" s="47"/>
      <c r="E36" s="55">
        <f>(AVERAGE(G36,J36,M36,P36))/(AVERAGE(H36,K36,N36,Q36))</f>
        <v>1.108910891089109</v>
      </c>
      <c r="F36" s="55">
        <f t="shared" si="13"/>
        <v>0.33522727272727271</v>
      </c>
      <c r="G36" s="108">
        <v>118</v>
      </c>
      <c r="H36" s="55">
        <f>H29</f>
        <v>352</v>
      </c>
      <c r="I36" s="55">
        <f t="shared" si="14"/>
        <v>0.77183098591549293</v>
      </c>
      <c r="J36" s="89">
        <v>274</v>
      </c>
      <c r="K36" s="55">
        <f>K29</f>
        <v>355</v>
      </c>
      <c r="L36" s="55" t="e">
        <f t="shared" si="15"/>
        <v>#DIV/0!</v>
      </c>
      <c r="M36" s="89"/>
      <c r="N36" s="55">
        <f>N29</f>
        <v>0</v>
      </c>
      <c r="O36" s="55" t="e">
        <f t="shared" si="16"/>
        <v>#DIV/0!</v>
      </c>
      <c r="P36" s="89"/>
      <c r="Q36" s="55">
        <f>Q29</f>
        <v>0</v>
      </c>
      <c r="R36" s="8"/>
      <c r="S36" s="8"/>
      <c r="T36" s="8"/>
      <c r="U36" s="8"/>
      <c r="V36" s="8"/>
      <c r="W36" s="8"/>
      <c r="X36" s="8"/>
      <c r="Y36" s="8"/>
      <c r="Z36" s="8"/>
      <c r="AA36" s="8"/>
      <c r="AB36" s="8"/>
      <c r="AC36" s="8"/>
      <c r="AD36" s="8"/>
      <c r="AE36" s="8"/>
      <c r="AF36" s="8"/>
    </row>
    <row r="37" spans="1:32" ht="15.75" customHeight="1" x14ac:dyDescent="0.2">
      <c r="A37" s="37"/>
      <c r="B37" s="56"/>
      <c r="C37" s="162"/>
      <c r="D37" s="112"/>
      <c r="E37" s="112"/>
      <c r="F37" s="112"/>
      <c r="G37" s="112"/>
      <c r="H37" s="112"/>
      <c r="I37" s="112"/>
      <c r="J37" s="112"/>
      <c r="K37" s="112"/>
      <c r="L37" s="112"/>
      <c r="M37" s="112"/>
      <c r="N37" s="112"/>
      <c r="O37" s="112"/>
      <c r="P37" s="112"/>
      <c r="Q37" s="163"/>
      <c r="R37" s="8"/>
      <c r="S37" s="8"/>
      <c r="T37" s="8"/>
      <c r="U37" s="8"/>
      <c r="V37" s="8"/>
      <c r="W37" s="8"/>
      <c r="X37" s="8"/>
      <c r="Y37" s="8"/>
      <c r="Z37" s="8"/>
      <c r="AA37" s="8"/>
      <c r="AB37" s="8"/>
      <c r="AC37" s="8"/>
      <c r="AD37" s="8"/>
      <c r="AE37" s="8"/>
      <c r="AF37" s="8"/>
    </row>
    <row r="38" spans="1:32" ht="13.5" customHeight="1" x14ac:dyDescent="0.2">
      <c r="A38" s="37"/>
      <c r="B38" s="38"/>
      <c r="C38" s="167" t="s">
        <v>73</v>
      </c>
      <c r="D38" s="44"/>
      <c r="E38" s="169" t="s">
        <v>50</v>
      </c>
      <c r="F38" s="164" t="s">
        <v>51</v>
      </c>
      <c r="G38" s="165"/>
      <c r="H38" s="165"/>
      <c r="I38" s="165"/>
      <c r="J38" s="165"/>
      <c r="K38" s="165"/>
      <c r="L38" s="165"/>
      <c r="M38" s="165"/>
      <c r="N38" s="165"/>
      <c r="O38" s="165"/>
      <c r="P38" s="165"/>
      <c r="Q38" s="166"/>
      <c r="R38" s="8"/>
      <c r="S38" s="8"/>
      <c r="T38" s="8"/>
      <c r="U38" s="8"/>
      <c r="V38" s="8"/>
      <c r="W38" s="8"/>
      <c r="X38" s="8"/>
      <c r="Y38" s="8"/>
      <c r="Z38" s="8"/>
      <c r="AA38" s="8"/>
      <c r="AB38" s="8"/>
      <c r="AC38" s="8"/>
      <c r="AD38" s="8"/>
      <c r="AE38" s="8"/>
      <c r="AF38" s="8"/>
    </row>
    <row r="39" spans="1:32" ht="13.5" customHeight="1" x14ac:dyDescent="0.2">
      <c r="A39" s="37"/>
      <c r="B39" s="38"/>
      <c r="C39" s="168"/>
      <c r="D39" s="44"/>
      <c r="E39" s="170"/>
      <c r="F39" s="171" t="s">
        <v>52</v>
      </c>
      <c r="G39" s="165"/>
      <c r="H39" s="166"/>
      <c r="I39" s="171" t="s">
        <v>53</v>
      </c>
      <c r="J39" s="165"/>
      <c r="K39" s="166"/>
      <c r="L39" s="171" t="s">
        <v>54</v>
      </c>
      <c r="M39" s="165"/>
      <c r="N39" s="166"/>
      <c r="O39" s="171" t="s">
        <v>55</v>
      </c>
      <c r="P39" s="165"/>
      <c r="Q39" s="166"/>
      <c r="R39" s="8"/>
      <c r="S39" s="8"/>
      <c r="T39" s="8"/>
      <c r="U39" s="8"/>
      <c r="V39" s="8"/>
      <c r="W39" s="8"/>
      <c r="X39" s="8"/>
      <c r="Y39" s="8"/>
      <c r="Z39" s="8"/>
      <c r="AA39" s="8"/>
      <c r="AB39" s="8"/>
      <c r="AC39" s="8"/>
      <c r="AD39" s="8"/>
      <c r="AE39" s="8"/>
      <c r="AF39" s="8"/>
    </row>
    <row r="40" spans="1:32" ht="15.75" customHeight="1" x14ac:dyDescent="0.2">
      <c r="A40" s="45"/>
      <c r="B40" s="38"/>
      <c r="C40" s="58"/>
      <c r="D40" s="59"/>
      <c r="E40" s="60"/>
      <c r="F40" s="49" t="s">
        <v>56</v>
      </c>
      <c r="G40" s="50" t="s">
        <v>57</v>
      </c>
      <c r="H40" s="51" t="s">
        <v>58</v>
      </c>
      <c r="I40" s="49" t="s">
        <v>56</v>
      </c>
      <c r="J40" s="50" t="s">
        <v>57</v>
      </c>
      <c r="K40" s="51" t="s">
        <v>58</v>
      </c>
      <c r="L40" s="49" t="s">
        <v>56</v>
      </c>
      <c r="M40" s="50" t="s">
        <v>57</v>
      </c>
      <c r="N40" s="51" t="s">
        <v>58</v>
      </c>
      <c r="O40" s="49" t="s">
        <v>56</v>
      </c>
      <c r="P40" s="50" t="s">
        <v>57</v>
      </c>
      <c r="Q40" s="51" t="s">
        <v>58</v>
      </c>
      <c r="R40" s="8"/>
      <c r="S40" s="52"/>
      <c r="T40" s="52"/>
      <c r="U40" s="52"/>
      <c r="V40" s="52"/>
      <c r="W40" s="52"/>
      <c r="X40" s="52"/>
      <c r="Y40" s="52"/>
      <c r="Z40" s="52"/>
      <c r="AA40" s="52"/>
      <c r="AB40" s="52"/>
      <c r="AC40" s="52"/>
      <c r="AD40" s="52"/>
      <c r="AE40" s="52"/>
      <c r="AF40" s="52"/>
    </row>
    <row r="41" spans="1:32" ht="15.75" customHeight="1" x14ac:dyDescent="0.2">
      <c r="A41" s="37"/>
      <c r="B41" s="53">
        <v>4.0999999999999996</v>
      </c>
      <c r="C41" s="54" t="s">
        <v>74</v>
      </c>
      <c r="D41" s="47"/>
      <c r="E41" s="55">
        <f>(AVERAGE(G41,J41,M41,P41)/Q41)</f>
        <v>0.31837606837606836</v>
      </c>
      <c r="F41" s="55">
        <f t="shared" ref="F41:F44" si="17">G41/H41</f>
        <v>0.31974248927038629</v>
      </c>
      <c r="G41" s="88">
        <v>149</v>
      </c>
      <c r="H41" s="90">
        <v>466</v>
      </c>
      <c r="I41" s="55">
        <f t="shared" ref="I41:I44" si="18">J41/K41</f>
        <v>0</v>
      </c>
      <c r="J41" s="110"/>
      <c r="K41" s="55">
        <f>H41+G43</f>
        <v>468</v>
      </c>
      <c r="L41" s="55">
        <f t="shared" ref="L41:L44" si="19">M41/N41</f>
        <v>0</v>
      </c>
      <c r="M41" s="88"/>
      <c r="N41" s="55">
        <f>K41+J43</f>
        <v>468</v>
      </c>
      <c r="O41" s="55">
        <f t="shared" ref="O41:O44" si="20">P41/Q41</f>
        <v>0</v>
      </c>
      <c r="P41" s="88"/>
      <c r="Q41" s="55">
        <f>N41+M43</f>
        <v>468</v>
      </c>
      <c r="R41" s="8"/>
      <c r="S41" s="8"/>
      <c r="T41" s="8"/>
      <c r="U41" s="8"/>
      <c r="V41" s="8"/>
      <c r="W41" s="8"/>
      <c r="X41" s="8"/>
      <c r="Y41" s="8"/>
      <c r="Z41" s="8"/>
      <c r="AA41" s="8"/>
      <c r="AB41" s="8"/>
      <c r="AC41" s="8"/>
      <c r="AD41" s="8"/>
      <c r="AE41" s="8"/>
      <c r="AF41" s="11"/>
    </row>
    <row r="42" spans="1:32" ht="15.75" customHeight="1" x14ac:dyDescent="0.2">
      <c r="A42" s="37"/>
      <c r="B42" s="53">
        <v>4.2</v>
      </c>
      <c r="C42" s="54" t="s">
        <v>75</v>
      </c>
      <c r="D42" s="47"/>
      <c r="E42" s="55">
        <f>(AVERAGE(G42,J42,M42,P42)/AVERAGE(H42,K42,N42,Q42))</f>
        <v>1.6644295302013423</v>
      </c>
      <c r="F42" s="55">
        <f t="shared" si="17"/>
        <v>0.41610738255033558</v>
      </c>
      <c r="G42" s="88">
        <v>62</v>
      </c>
      <c r="H42" s="55">
        <f>G41</f>
        <v>149</v>
      </c>
      <c r="I42" s="55" t="e">
        <f t="shared" si="18"/>
        <v>#DIV/0!</v>
      </c>
      <c r="J42" s="110"/>
      <c r="K42" s="55">
        <f>J41</f>
        <v>0</v>
      </c>
      <c r="L42" s="55" t="e">
        <f t="shared" si="19"/>
        <v>#DIV/0!</v>
      </c>
      <c r="M42" s="88"/>
      <c r="N42" s="55">
        <f>M41</f>
        <v>0</v>
      </c>
      <c r="O42" s="55" t="e">
        <f t="shared" si="20"/>
        <v>#DIV/0!</v>
      </c>
      <c r="P42" s="88"/>
      <c r="Q42" s="55">
        <f>P41</f>
        <v>0</v>
      </c>
      <c r="R42" s="8"/>
      <c r="S42" s="8"/>
      <c r="T42" s="8"/>
      <c r="U42" s="8"/>
      <c r="V42" s="8"/>
      <c r="W42" s="8"/>
      <c r="X42" s="8"/>
      <c r="Y42" s="8"/>
      <c r="Z42" s="8"/>
      <c r="AA42" s="8"/>
      <c r="AB42" s="8"/>
      <c r="AC42" s="8"/>
      <c r="AD42" s="8"/>
      <c r="AE42" s="8"/>
      <c r="AF42" s="11"/>
    </row>
    <row r="43" spans="1:32" ht="15.75" customHeight="1" x14ac:dyDescent="0.2">
      <c r="A43" s="37"/>
      <c r="B43" s="53">
        <v>4.3</v>
      </c>
      <c r="C43" s="54" t="s">
        <v>76</v>
      </c>
      <c r="D43" s="47"/>
      <c r="E43" s="55" t="e">
        <f t="shared" ref="E43:E44" si="21">((G43+J43+M43+P43)/(H43))</f>
        <v>#DIV/0!</v>
      </c>
      <c r="F43" s="55" t="e">
        <f t="shared" si="17"/>
        <v>#DIV/0!</v>
      </c>
      <c r="G43" s="88">
        <v>2</v>
      </c>
      <c r="H43" s="57"/>
      <c r="I43" s="55" t="e">
        <f t="shared" si="18"/>
        <v>#DIV/0!</v>
      </c>
      <c r="J43" s="110">
        <v>0</v>
      </c>
      <c r="K43" s="57"/>
      <c r="L43" s="55" t="e">
        <f t="shared" si="19"/>
        <v>#DIV/0!</v>
      </c>
      <c r="M43" s="88"/>
      <c r="N43" s="57"/>
      <c r="O43" s="55" t="e">
        <f t="shared" si="20"/>
        <v>#DIV/0!</v>
      </c>
      <c r="P43" s="88"/>
      <c r="Q43" s="57"/>
      <c r="R43" s="8"/>
      <c r="S43" s="8"/>
      <c r="T43" s="8"/>
      <c r="U43" s="8"/>
      <c r="V43" s="8"/>
      <c r="W43" s="8"/>
      <c r="X43" s="8"/>
      <c r="Y43" s="8"/>
      <c r="Z43" s="8"/>
      <c r="AA43" s="8"/>
      <c r="AB43" s="8"/>
      <c r="AC43" s="8"/>
      <c r="AD43" s="8"/>
      <c r="AE43" s="8"/>
      <c r="AF43" s="11"/>
    </row>
    <row r="44" spans="1:32" ht="15.75" customHeight="1" x14ac:dyDescent="0.2">
      <c r="A44" s="37"/>
      <c r="B44" s="53">
        <v>4.4000000000000004</v>
      </c>
      <c r="C44" s="54" t="s">
        <v>77</v>
      </c>
      <c r="D44" s="47"/>
      <c r="E44" s="55" t="e">
        <f t="shared" si="21"/>
        <v>#DIV/0!</v>
      </c>
      <c r="F44" s="55" t="e">
        <f t="shared" si="17"/>
        <v>#DIV/0!</v>
      </c>
      <c r="G44" s="88">
        <v>735</v>
      </c>
      <c r="H44" s="55"/>
      <c r="I44" s="55" t="e">
        <f t="shared" si="18"/>
        <v>#DIV/0!</v>
      </c>
      <c r="J44" s="110">
        <v>289</v>
      </c>
      <c r="K44" s="55"/>
      <c r="L44" s="55" t="e">
        <f t="shared" si="19"/>
        <v>#DIV/0!</v>
      </c>
      <c r="M44" s="88"/>
      <c r="N44" s="55"/>
      <c r="O44" s="55" t="e">
        <f t="shared" si="20"/>
        <v>#DIV/0!</v>
      </c>
      <c r="P44" s="88"/>
      <c r="Q44" s="55"/>
      <c r="R44" s="8"/>
      <c r="S44" s="8"/>
      <c r="T44" s="8"/>
      <c r="U44" s="8"/>
      <c r="V44" s="8"/>
      <c r="W44" s="8"/>
      <c r="X44" s="8"/>
      <c r="Y44" s="8"/>
      <c r="Z44" s="8"/>
      <c r="AA44" s="8"/>
      <c r="AB44" s="8"/>
      <c r="AC44" s="8"/>
      <c r="AD44" s="8"/>
      <c r="AE44" s="8"/>
      <c r="AF44" s="11"/>
    </row>
    <row r="45" spans="1:32" ht="11.25" customHeight="1" x14ac:dyDescent="0.2">
      <c r="A45" s="33"/>
      <c r="B45" s="33"/>
      <c r="C45" s="35"/>
      <c r="D45" s="35"/>
      <c r="E45" s="36"/>
      <c r="F45" s="36"/>
      <c r="G45" s="36"/>
      <c r="H45" s="36"/>
      <c r="I45" s="36"/>
      <c r="J45" s="36"/>
      <c r="K45" s="36"/>
      <c r="L45" s="36"/>
      <c r="M45" s="36"/>
      <c r="N45" s="36"/>
      <c r="O45" s="36"/>
      <c r="P45" s="36"/>
      <c r="Q45" s="36"/>
      <c r="R45" s="35"/>
      <c r="S45" s="35"/>
      <c r="T45" s="35"/>
      <c r="U45" s="35"/>
      <c r="V45" s="35"/>
      <c r="W45" s="35"/>
      <c r="X45" s="35"/>
      <c r="Y45" s="35"/>
      <c r="Z45" s="35"/>
      <c r="AA45" s="35"/>
      <c r="AB45" s="35"/>
      <c r="AC45" s="35"/>
      <c r="AD45" s="35"/>
      <c r="AE45" s="35"/>
      <c r="AF45" s="35"/>
    </row>
    <row r="46" spans="1:32" ht="13.5" customHeight="1" x14ac:dyDescent="0.2">
      <c r="A46" s="37"/>
      <c r="B46" s="38"/>
      <c r="C46" s="167" t="s">
        <v>78</v>
      </c>
      <c r="D46" s="44"/>
      <c r="E46" s="169" t="s">
        <v>50</v>
      </c>
      <c r="F46" s="164" t="s">
        <v>51</v>
      </c>
      <c r="G46" s="165"/>
      <c r="H46" s="165"/>
      <c r="I46" s="165"/>
      <c r="J46" s="165"/>
      <c r="K46" s="165"/>
      <c r="L46" s="165"/>
      <c r="M46" s="165"/>
      <c r="N46" s="165"/>
      <c r="O46" s="165"/>
      <c r="P46" s="165"/>
      <c r="Q46" s="166"/>
      <c r="R46" s="8"/>
      <c r="S46" s="8"/>
      <c r="T46" s="8"/>
      <c r="U46" s="8"/>
      <c r="V46" s="8"/>
      <c r="W46" s="8"/>
      <c r="X46" s="8"/>
      <c r="Y46" s="8"/>
      <c r="Z46" s="8"/>
      <c r="AA46" s="8"/>
      <c r="AB46" s="8"/>
      <c r="AC46" s="8"/>
      <c r="AD46" s="8"/>
      <c r="AE46" s="8"/>
      <c r="AF46" s="8"/>
    </row>
    <row r="47" spans="1:32" ht="13.5" customHeight="1" x14ac:dyDescent="0.2">
      <c r="A47" s="37"/>
      <c r="B47" s="38"/>
      <c r="C47" s="168"/>
      <c r="D47" s="44"/>
      <c r="E47" s="170"/>
      <c r="F47" s="171" t="s">
        <v>52</v>
      </c>
      <c r="G47" s="165"/>
      <c r="H47" s="166"/>
      <c r="I47" s="171" t="s">
        <v>53</v>
      </c>
      <c r="J47" s="165"/>
      <c r="K47" s="166"/>
      <c r="L47" s="171" t="s">
        <v>54</v>
      </c>
      <c r="M47" s="165"/>
      <c r="N47" s="166"/>
      <c r="O47" s="171" t="s">
        <v>55</v>
      </c>
      <c r="P47" s="165"/>
      <c r="Q47" s="166"/>
      <c r="R47" s="8"/>
      <c r="S47" s="8"/>
      <c r="T47" s="8"/>
      <c r="U47" s="8"/>
      <c r="V47" s="8"/>
      <c r="W47" s="8"/>
      <c r="X47" s="8"/>
      <c r="Y47" s="8"/>
      <c r="Z47" s="8"/>
      <c r="AA47" s="8"/>
      <c r="AB47" s="8"/>
      <c r="AC47" s="8"/>
      <c r="AD47" s="8"/>
      <c r="AE47" s="8"/>
      <c r="AF47" s="8"/>
    </row>
    <row r="48" spans="1:32" ht="15.75" customHeight="1" x14ac:dyDescent="0.2">
      <c r="A48" s="45"/>
      <c r="B48" s="38"/>
      <c r="C48" s="46"/>
      <c r="D48" s="47"/>
      <c r="E48" s="48"/>
      <c r="F48" s="49" t="s">
        <v>56</v>
      </c>
      <c r="G48" s="50" t="s">
        <v>57</v>
      </c>
      <c r="H48" s="51" t="s">
        <v>58</v>
      </c>
      <c r="I48" s="49" t="s">
        <v>56</v>
      </c>
      <c r="J48" s="50" t="s">
        <v>57</v>
      </c>
      <c r="K48" s="51" t="s">
        <v>58</v>
      </c>
      <c r="L48" s="49" t="s">
        <v>56</v>
      </c>
      <c r="M48" s="50" t="s">
        <v>57</v>
      </c>
      <c r="N48" s="51" t="s">
        <v>58</v>
      </c>
      <c r="O48" s="49" t="s">
        <v>56</v>
      </c>
      <c r="P48" s="50" t="s">
        <v>57</v>
      </c>
      <c r="Q48" s="51" t="s">
        <v>58</v>
      </c>
      <c r="R48" s="52"/>
      <c r="S48" s="52"/>
      <c r="T48" s="52"/>
      <c r="U48" s="52"/>
      <c r="V48" s="52"/>
      <c r="W48" s="52"/>
      <c r="X48" s="52"/>
      <c r="Y48" s="52"/>
      <c r="Z48" s="52"/>
      <c r="AA48" s="52"/>
      <c r="AB48" s="52"/>
      <c r="AC48" s="52"/>
      <c r="AD48" s="52"/>
      <c r="AE48" s="52"/>
      <c r="AF48" s="52"/>
    </row>
    <row r="49" spans="1:32" ht="15" customHeight="1" x14ac:dyDescent="0.2">
      <c r="A49" s="37"/>
      <c r="B49" s="53">
        <v>5.0999999999999996</v>
      </c>
      <c r="C49" s="54" t="s">
        <v>79</v>
      </c>
      <c r="D49" s="47"/>
      <c r="E49" s="55">
        <f>(AVERAGE(G49,J49,M49,P49)/Q49)</f>
        <v>0.3411764705882353</v>
      </c>
      <c r="F49" s="55">
        <f t="shared" ref="F49:F52" si="22">G49/H49</f>
        <v>0.34167893961708395</v>
      </c>
      <c r="G49" s="88">
        <v>232</v>
      </c>
      <c r="H49" s="90">
        <v>679</v>
      </c>
      <c r="I49" s="55">
        <f t="shared" ref="I49:I52" si="23">J49/K49</f>
        <v>0</v>
      </c>
      <c r="J49" s="110"/>
      <c r="K49" s="55">
        <f>H49+G51</f>
        <v>680</v>
      </c>
      <c r="L49" s="55">
        <f t="shared" ref="L49:L51" si="24">M49/N49</f>
        <v>0</v>
      </c>
      <c r="M49" s="88"/>
      <c r="N49" s="55">
        <f>K49+J51</f>
        <v>680</v>
      </c>
      <c r="O49" s="55">
        <f t="shared" ref="O49:O52" si="25">P49/Q49</f>
        <v>0</v>
      </c>
      <c r="P49" s="88"/>
      <c r="Q49" s="55">
        <f>N49+M51</f>
        <v>680</v>
      </c>
      <c r="R49" s="8"/>
      <c r="S49" s="8"/>
      <c r="T49" s="8"/>
      <c r="U49" s="8"/>
      <c r="V49" s="8"/>
      <c r="W49" s="8"/>
      <c r="X49" s="8"/>
      <c r="Y49" s="8"/>
      <c r="Z49" s="8"/>
      <c r="AA49" s="8"/>
      <c r="AB49" s="8"/>
      <c r="AC49" s="8"/>
      <c r="AD49" s="8"/>
      <c r="AE49" s="8"/>
      <c r="AF49" s="11"/>
    </row>
    <row r="50" spans="1:32" ht="15" customHeight="1" x14ac:dyDescent="0.2">
      <c r="A50" s="37"/>
      <c r="B50" s="53">
        <v>5.2</v>
      </c>
      <c r="C50" s="54" t="s">
        <v>80</v>
      </c>
      <c r="D50" s="47"/>
      <c r="E50" s="55">
        <f>(AVERAGE(G50,J50,M50,P50)/AVERAGE(H50,K50,N50,Q50))</f>
        <v>1.4310344827586208</v>
      </c>
      <c r="F50" s="55">
        <f t="shared" si="22"/>
        <v>0.35775862068965519</v>
      </c>
      <c r="G50" s="88">
        <v>83</v>
      </c>
      <c r="H50" s="55">
        <f>G49</f>
        <v>232</v>
      </c>
      <c r="I50" s="55" t="e">
        <f t="shared" si="23"/>
        <v>#DIV/0!</v>
      </c>
      <c r="J50" s="110"/>
      <c r="K50" s="55">
        <f>J49</f>
        <v>0</v>
      </c>
      <c r="L50" s="55" t="e">
        <f t="shared" si="24"/>
        <v>#DIV/0!</v>
      </c>
      <c r="M50" s="88"/>
      <c r="N50" s="55">
        <f>M49</f>
        <v>0</v>
      </c>
      <c r="O50" s="55" t="e">
        <f t="shared" si="25"/>
        <v>#DIV/0!</v>
      </c>
      <c r="P50" s="88"/>
      <c r="Q50" s="55">
        <f>P49</f>
        <v>0</v>
      </c>
      <c r="R50" s="8"/>
      <c r="S50" s="8"/>
      <c r="T50" s="8"/>
      <c r="U50" s="8"/>
      <c r="V50" s="8"/>
      <c r="W50" s="8"/>
      <c r="X50" s="8"/>
      <c r="Y50" s="8"/>
      <c r="Z50" s="8"/>
      <c r="AA50" s="8"/>
      <c r="AB50" s="8"/>
      <c r="AC50" s="8"/>
      <c r="AD50" s="8"/>
      <c r="AE50" s="8"/>
      <c r="AF50" s="11"/>
    </row>
    <row r="51" spans="1:32" ht="15.75" customHeight="1" x14ac:dyDescent="0.2">
      <c r="A51" s="37"/>
      <c r="B51" s="53">
        <v>5.3</v>
      </c>
      <c r="C51" s="54" t="s">
        <v>81</v>
      </c>
      <c r="D51" s="47"/>
      <c r="E51" s="55" t="e">
        <f t="shared" ref="E51:E52" si="26">((G51+J51+M51+P51)/(H51))</f>
        <v>#DIV/0!</v>
      </c>
      <c r="F51" s="55" t="e">
        <f t="shared" si="22"/>
        <v>#DIV/0!</v>
      </c>
      <c r="G51" s="88">
        <v>1</v>
      </c>
      <c r="H51" s="57"/>
      <c r="I51" s="55" t="e">
        <f t="shared" si="23"/>
        <v>#DIV/0!</v>
      </c>
      <c r="J51" s="110">
        <v>0</v>
      </c>
      <c r="K51" s="57"/>
      <c r="L51" s="55" t="e">
        <f t="shared" si="24"/>
        <v>#DIV/0!</v>
      </c>
      <c r="M51" s="88"/>
      <c r="N51" s="57"/>
      <c r="O51" s="55" t="e">
        <f t="shared" si="25"/>
        <v>#DIV/0!</v>
      </c>
      <c r="P51" s="88"/>
      <c r="Q51" s="57"/>
      <c r="R51" s="8"/>
      <c r="S51" s="8"/>
      <c r="T51" s="8"/>
      <c r="U51" s="8"/>
      <c r="V51" s="8"/>
      <c r="W51" s="8"/>
      <c r="X51" s="8"/>
      <c r="Y51" s="8"/>
      <c r="Z51" s="8"/>
      <c r="AA51" s="8"/>
      <c r="AB51" s="8"/>
      <c r="AC51" s="8"/>
      <c r="AD51" s="8"/>
      <c r="AE51" s="8"/>
      <c r="AF51" s="11"/>
    </row>
    <row r="52" spans="1:32" ht="15.75" customHeight="1" x14ac:dyDescent="0.2">
      <c r="A52" s="37"/>
      <c r="B52" s="53">
        <v>5.4</v>
      </c>
      <c r="C52" s="54" t="s">
        <v>82</v>
      </c>
      <c r="D52" s="47"/>
      <c r="E52" s="55" t="e">
        <f t="shared" si="26"/>
        <v>#DIV/0!</v>
      </c>
      <c r="F52" s="55" t="e">
        <f t="shared" si="22"/>
        <v>#DIV/0!</v>
      </c>
      <c r="G52" s="88">
        <v>747</v>
      </c>
      <c r="H52" s="55"/>
      <c r="I52" s="55" t="e">
        <f t="shared" si="23"/>
        <v>#DIV/0!</v>
      </c>
      <c r="J52" s="110">
        <v>294</v>
      </c>
      <c r="K52" s="55"/>
      <c r="L52" s="55">
        <f>M50</f>
        <v>0</v>
      </c>
      <c r="M52" s="88"/>
      <c r="N52" s="55"/>
      <c r="O52" s="55" t="e">
        <f t="shared" si="25"/>
        <v>#DIV/0!</v>
      </c>
      <c r="P52" s="88"/>
      <c r="Q52" s="55"/>
      <c r="R52" s="8"/>
      <c r="S52" s="8"/>
      <c r="T52" s="8"/>
      <c r="U52" s="8"/>
      <c r="V52" s="8"/>
      <c r="W52" s="8"/>
      <c r="X52" s="8"/>
      <c r="Y52" s="8"/>
      <c r="Z52" s="8"/>
      <c r="AA52" s="8"/>
      <c r="AB52" s="8"/>
      <c r="AC52" s="8"/>
      <c r="AD52" s="8"/>
      <c r="AE52" s="8"/>
      <c r="AF52" s="11"/>
    </row>
    <row r="53" spans="1:32" ht="15.75" customHeight="1" x14ac:dyDescent="0.2">
      <c r="A53" s="37"/>
      <c r="B53" s="56"/>
      <c r="C53" s="162"/>
      <c r="D53" s="112"/>
      <c r="E53" s="112"/>
      <c r="F53" s="112"/>
      <c r="G53" s="112"/>
      <c r="H53" s="112"/>
      <c r="I53" s="112"/>
      <c r="J53" s="112"/>
      <c r="K53" s="112"/>
      <c r="L53" s="112"/>
      <c r="M53" s="112"/>
      <c r="N53" s="112"/>
      <c r="O53" s="112"/>
      <c r="P53" s="112"/>
      <c r="Q53" s="163"/>
      <c r="R53" s="8"/>
      <c r="S53" s="8"/>
      <c r="T53" s="8"/>
      <c r="U53" s="8"/>
      <c r="V53" s="8"/>
      <c r="W53" s="8"/>
      <c r="X53" s="8"/>
      <c r="Y53" s="8"/>
      <c r="Z53" s="8"/>
      <c r="AA53" s="8"/>
      <c r="AB53" s="8"/>
      <c r="AC53" s="8"/>
      <c r="AD53" s="8"/>
      <c r="AE53" s="8"/>
      <c r="AF53" s="8"/>
    </row>
    <row r="54" spans="1:32" ht="13.5" customHeight="1" x14ac:dyDescent="0.2">
      <c r="A54" s="37"/>
      <c r="B54" s="38"/>
      <c r="C54" s="167" t="s">
        <v>83</v>
      </c>
      <c r="D54" s="44"/>
      <c r="E54" s="169" t="s">
        <v>50</v>
      </c>
      <c r="F54" s="164" t="s">
        <v>51</v>
      </c>
      <c r="G54" s="165"/>
      <c r="H54" s="165"/>
      <c r="I54" s="165"/>
      <c r="J54" s="165"/>
      <c r="K54" s="165"/>
      <c r="L54" s="165"/>
      <c r="M54" s="165"/>
      <c r="N54" s="165"/>
      <c r="O54" s="165"/>
      <c r="P54" s="165"/>
      <c r="Q54" s="166"/>
      <c r="R54" s="8"/>
      <c r="S54" s="8"/>
      <c r="T54" s="8"/>
      <c r="U54" s="8"/>
      <c r="V54" s="8"/>
      <c r="W54" s="8"/>
      <c r="X54" s="8"/>
      <c r="Y54" s="8"/>
      <c r="Z54" s="8"/>
      <c r="AA54" s="8"/>
      <c r="AB54" s="8"/>
      <c r="AC54" s="8"/>
      <c r="AD54" s="8"/>
      <c r="AE54" s="8"/>
      <c r="AF54" s="8"/>
    </row>
    <row r="55" spans="1:32" ht="13.5" customHeight="1" x14ac:dyDescent="0.2">
      <c r="A55" s="37"/>
      <c r="B55" s="38"/>
      <c r="C55" s="168"/>
      <c r="D55" s="44"/>
      <c r="E55" s="170"/>
      <c r="F55" s="171" t="s">
        <v>52</v>
      </c>
      <c r="G55" s="165"/>
      <c r="H55" s="166"/>
      <c r="I55" s="171" t="s">
        <v>53</v>
      </c>
      <c r="J55" s="165"/>
      <c r="K55" s="166"/>
      <c r="L55" s="171" t="s">
        <v>54</v>
      </c>
      <c r="M55" s="165"/>
      <c r="N55" s="166"/>
      <c r="O55" s="171" t="s">
        <v>55</v>
      </c>
      <c r="P55" s="165"/>
      <c r="Q55" s="166"/>
      <c r="R55" s="8"/>
      <c r="S55" s="8"/>
      <c r="T55" s="8"/>
      <c r="U55" s="8"/>
      <c r="V55" s="8"/>
      <c r="W55" s="8"/>
      <c r="X55" s="8"/>
      <c r="Y55" s="8"/>
      <c r="Z55" s="8"/>
      <c r="AA55" s="8"/>
      <c r="AB55" s="8"/>
      <c r="AC55" s="8"/>
      <c r="AD55" s="8"/>
      <c r="AE55" s="8"/>
      <c r="AF55" s="8"/>
    </row>
    <row r="56" spans="1:32" ht="15.75" customHeight="1" x14ac:dyDescent="0.2">
      <c r="A56" s="45"/>
      <c r="B56" s="38"/>
      <c r="C56" s="46"/>
      <c r="D56" s="47"/>
      <c r="E56" s="48"/>
      <c r="F56" s="49" t="s">
        <v>56</v>
      </c>
      <c r="G56" s="50" t="s">
        <v>57</v>
      </c>
      <c r="H56" s="51" t="s">
        <v>58</v>
      </c>
      <c r="I56" s="49" t="s">
        <v>56</v>
      </c>
      <c r="J56" s="50" t="s">
        <v>57</v>
      </c>
      <c r="K56" s="51" t="s">
        <v>58</v>
      </c>
      <c r="L56" s="49" t="s">
        <v>56</v>
      </c>
      <c r="M56" s="50" t="s">
        <v>57</v>
      </c>
      <c r="N56" s="51" t="s">
        <v>58</v>
      </c>
      <c r="O56" s="49" t="s">
        <v>56</v>
      </c>
      <c r="P56" s="50" t="s">
        <v>57</v>
      </c>
      <c r="Q56" s="51" t="s">
        <v>58</v>
      </c>
      <c r="R56" s="52"/>
      <c r="S56" s="52"/>
      <c r="T56" s="52"/>
      <c r="U56" s="52"/>
      <c r="V56" s="52"/>
      <c r="W56" s="52"/>
      <c r="X56" s="52"/>
      <c r="Y56" s="52"/>
      <c r="Z56" s="52"/>
      <c r="AA56" s="52"/>
      <c r="AB56" s="52"/>
      <c r="AC56" s="52"/>
      <c r="AD56" s="52"/>
      <c r="AE56" s="52"/>
      <c r="AF56" s="52"/>
    </row>
    <row r="57" spans="1:32" ht="15.75" customHeight="1" x14ac:dyDescent="0.2">
      <c r="A57" s="37"/>
      <c r="B57" s="53">
        <v>6.1</v>
      </c>
      <c r="C57" s="54" t="s">
        <v>84</v>
      </c>
      <c r="D57" s="47"/>
      <c r="E57" s="55">
        <f>(AVERAGE(G57,J57,M57,P57)/Q57)</f>
        <v>0.22727272727272727</v>
      </c>
      <c r="F57" s="55">
        <f t="shared" ref="F57:F60" si="27">G57/H57</f>
        <v>0.22727272727272727</v>
      </c>
      <c r="G57" s="88">
        <v>100</v>
      </c>
      <c r="H57" s="90">
        <v>440</v>
      </c>
      <c r="I57" s="55">
        <f t="shared" ref="I57:I60" si="28">J57/K57</f>
        <v>0</v>
      </c>
      <c r="J57" s="110"/>
      <c r="K57" s="55">
        <f>H57+G59</f>
        <v>440</v>
      </c>
      <c r="L57" s="55">
        <f t="shared" ref="L57:L60" si="29">M57/N57</f>
        <v>0</v>
      </c>
      <c r="M57" s="88"/>
      <c r="N57" s="55">
        <f>K57+J59</f>
        <v>440</v>
      </c>
      <c r="O57" s="55">
        <f t="shared" ref="O57:O60" si="30">P57/Q57</f>
        <v>0</v>
      </c>
      <c r="P57" s="88"/>
      <c r="Q57" s="55">
        <f>N57+M59</f>
        <v>440</v>
      </c>
      <c r="R57" s="8"/>
      <c r="S57" s="8"/>
      <c r="T57" s="8"/>
      <c r="U57" s="8"/>
      <c r="V57" s="8"/>
      <c r="W57" s="8"/>
      <c r="X57" s="8"/>
      <c r="Y57" s="8"/>
      <c r="Z57" s="8"/>
      <c r="AA57" s="8"/>
      <c r="AB57" s="8"/>
      <c r="AC57" s="8"/>
      <c r="AD57" s="8"/>
      <c r="AE57" s="8"/>
      <c r="AF57" s="11"/>
    </row>
    <row r="58" spans="1:32" ht="15.75" customHeight="1" x14ac:dyDescent="0.2">
      <c r="A58" s="37"/>
      <c r="B58" s="53">
        <v>6.2</v>
      </c>
      <c r="C58" s="54" t="s">
        <v>85</v>
      </c>
      <c r="D58" s="47"/>
      <c r="E58" s="55">
        <f>(AVERAGE(G58,J58,M58,P58)/AVERAGE(H58,K58,N58,Q58))</f>
        <v>1.32</v>
      </c>
      <c r="F58" s="55">
        <f t="shared" si="27"/>
        <v>0.33</v>
      </c>
      <c r="G58" s="88">
        <v>33</v>
      </c>
      <c r="H58" s="55">
        <f>G57</f>
        <v>100</v>
      </c>
      <c r="I58" s="55" t="e">
        <f t="shared" si="28"/>
        <v>#DIV/0!</v>
      </c>
      <c r="J58" s="110"/>
      <c r="K58" s="55">
        <f>J57</f>
        <v>0</v>
      </c>
      <c r="L58" s="55" t="e">
        <f t="shared" si="29"/>
        <v>#DIV/0!</v>
      </c>
      <c r="M58" s="88"/>
      <c r="N58" s="55">
        <f>M57</f>
        <v>0</v>
      </c>
      <c r="O58" s="55" t="e">
        <f t="shared" si="30"/>
        <v>#DIV/0!</v>
      </c>
      <c r="P58" s="88"/>
      <c r="Q58" s="55">
        <f>P57</f>
        <v>0</v>
      </c>
      <c r="R58" s="8"/>
      <c r="S58" s="8"/>
      <c r="T58" s="8"/>
      <c r="U58" s="8"/>
      <c r="V58" s="8"/>
      <c r="W58" s="8"/>
      <c r="X58" s="8"/>
      <c r="Y58" s="8"/>
      <c r="Z58" s="8"/>
      <c r="AA58" s="8"/>
      <c r="AB58" s="8"/>
      <c r="AC58" s="8"/>
      <c r="AD58" s="8"/>
      <c r="AE58" s="8"/>
      <c r="AF58" s="11"/>
    </row>
    <row r="59" spans="1:32" ht="15.75" customHeight="1" x14ac:dyDescent="0.2">
      <c r="A59" s="37"/>
      <c r="B59" s="53">
        <v>6.3</v>
      </c>
      <c r="C59" s="54" t="s">
        <v>86</v>
      </c>
      <c r="D59" s="47"/>
      <c r="E59" s="55" t="e">
        <f t="shared" ref="E59:E60" si="31">((G59+J59+M59+P59)/(H59))</f>
        <v>#DIV/0!</v>
      </c>
      <c r="F59" s="55" t="e">
        <f t="shared" si="27"/>
        <v>#DIV/0!</v>
      </c>
      <c r="G59" s="88">
        <v>0</v>
      </c>
      <c r="H59" s="57"/>
      <c r="I59" s="55" t="e">
        <f t="shared" si="28"/>
        <v>#DIV/0!</v>
      </c>
      <c r="J59" s="110">
        <v>0</v>
      </c>
      <c r="K59" s="57"/>
      <c r="L59" s="55">
        <f t="shared" si="29"/>
        <v>0</v>
      </c>
      <c r="M59" s="88"/>
      <c r="N59" s="57">
        <f>(SUM('ANEXO 6 (1)'!$D$16:$D$26))-N57</f>
        <v>16019</v>
      </c>
      <c r="O59" s="55" t="e">
        <f t="shared" si="30"/>
        <v>#DIV/0!</v>
      </c>
      <c r="P59" s="88"/>
      <c r="Q59" s="57"/>
      <c r="R59" s="8"/>
      <c r="S59" s="8"/>
      <c r="T59" s="8"/>
      <c r="U59" s="8"/>
      <c r="V59" s="8"/>
      <c r="W59" s="8"/>
      <c r="X59" s="8"/>
      <c r="Y59" s="8"/>
      <c r="Z59" s="8"/>
      <c r="AA59" s="8"/>
      <c r="AB59" s="8"/>
      <c r="AC59" s="8"/>
      <c r="AD59" s="8"/>
      <c r="AE59" s="8"/>
      <c r="AF59" s="11"/>
    </row>
    <row r="60" spans="1:32" ht="15.75" customHeight="1" x14ac:dyDescent="0.2">
      <c r="A60" s="37"/>
      <c r="B60" s="53">
        <v>6.4</v>
      </c>
      <c r="C60" s="54" t="s">
        <v>87</v>
      </c>
      <c r="D60" s="47"/>
      <c r="E60" s="55" t="e">
        <f t="shared" si="31"/>
        <v>#DIV/0!</v>
      </c>
      <c r="F60" s="55" t="e">
        <f t="shared" si="27"/>
        <v>#DIV/0!</v>
      </c>
      <c r="G60" s="88">
        <v>660</v>
      </c>
      <c r="H60" s="55"/>
      <c r="I60" s="55" t="e">
        <f t="shared" si="28"/>
        <v>#DIV/0!</v>
      </c>
      <c r="J60" s="110">
        <v>254</v>
      </c>
      <c r="K60" s="55"/>
      <c r="L60" s="55" t="e">
        <f t="shared" si="29"/>
        <v>#DIV/0!</v>
      </c>
      <c r="M60" s="88"/>
      <c r="N60" s="55"/>
      <c r="O60" s="55" t="e">
        <f t="shared" si="30"/>
        <v>#DIV/0!</v>
      </c>
      <c r="P60" s="88"/>
      <c r="Q60" s="55"/>
      <c r="R60" s="8"/>
      <c r="S60" s="8"/>
      <c r="T60" s="8"/>
      <c r="U60" s="8"/>
      <c r="V60" s="8"/>
      <c r="W60" s="8"/>
      <c r="X60" s="8"/>
      <c r="Y60" s="8"/>
      <c r="Z60" s="8"/>
      <c r="AA60" s="8"/>
      <c r="AB60" s="8"/>
      <c r="AC60" s="8"/>
      <c r="AD60" s="8"/>
      <c r="AE60" s="8"/>
      <c r="AF60" s="11"/>
    </row>
    <row r="61" spans="1:32" ht="15.75" customHeight="1" x14ac:dyDescent="0.2">
      <c r="A61" s="37"/>
      <c r="B61" s="56"/>
      <c r="C61" s="162"/>
      <c r="D61" s="112"/>
      <c r="E61" s="112"/>
      <c r="F61" s="112"/>
      <c r="G61" s="112"/>
      <c r="H61" s="112"/>
      <c r="I61" s="112"/>
      <c r="J61" s="112"/>
      <c r="K61" s="112"/>
      <c r="L61" s="112"/>
      <c r="M61" s="112"/>
      <c r="N61" s="112"/>
      <c r="O61" s="112"/>
      <c r="P61" s="112"/>
      <c r="Q61" s="163"/>
      <c r="R61" s="8"/>
      <c r="S61" s="8"/>
      <c r="T61" s="8"/>
      <c r="U61" s="8"/>
      <c r="V61" s="8"/>
      <c r="W61" s="8"/>
      <c r="X61" s="8"/>
      <c r="Y61" s="8"/>
      <c r="Z61" s="8"/>
      <c r="AA61" s="8"/>
      <c r="AB61" s="8"/>
      <c r="AC61" s="8"/>
      <c r="AD61" s="8"/>
      <c r="AE61" s="8"/>
      <c r="AF61" s="8"/>
    </row>
    <row r="62" spans="1:32" ht="13.5" customHeight="1" x14ac:dyDescent="0.2">
      <c r="A62" s="37"/>
      <c r="B62" s="38"/>
      <c r="C62" s="167" t="s">
        <v>88</v>
      </c>
      <c r="D62" s="44"/>
      <c r="E62" s="169" t="s">
        <v>50</v>
      </c>
      <c r="F62" s="164" t="s">
        <v>51</v>
      </c>
      <c r="G62" s="165"/>
      <c r="H62" s="165"/>
      <c r="I62" s="165"/>
      <c r="J62" s="165"/>
      <c r="K62" s="165"/>
      <c r="L62" s="165"/>
      <c r="M62" s="165"/>
      <c r="N62" s="165"/>
      <c r="O62" s="165"/>
      <c r="P62" s="165"/>
      <c r="Q62" s="166"/>
      <c r="R62" s="8"/>
      <c r="S62" s="8"/>
      <c r="T62" s="8"/>
      <c r="U62" s="8"/>
      <c r="V62" s="8"/>
      <c r="W62" s="8"/>
      <c r="X62" s="8"/>
      <c r="Y62" s="8"/>
      <c r="Z62" s="8"/>
      <c r="AA62" s="8"/>
      <c r="AB62" s="8"/>
      <c r="AC62" s="8"/>
      <c r="AD62" s="8"/>
      <c r="AE62" s="8"/>
      <c r="AF62" s="8"/>
    </row>
    <row r="63" spans="1:32" ht="13.5" customHeight="1" x14ac:dyDescent="0.2">
      <c r="A63" s="37"/>
      <c r="B63" s="38"/>
      <c r="C63" s="168"/>
      <c r="D63" s="44"/>
      <c r="E63" s="170"/>
      <c r="F63" s="171" t="s">
        <v>52</v>
      </c>
      <c r="G63" s="165"/>
      <c r="H63" s="166"/>
      <c r="I63" s="171" t="s">
        <v>53</v>
      </c>
      <c r="J63" s="165"/>
      <c r="K63" s="166"/>
      <c r="L63" s="171" t="s">
        <v>54</v>
      </c>
      <c r="M63" s="165"/>
      <c r="N63" s="166"/>
      <c r="O63" s="171" t="s">
        <v>55</v>
      </c>
      <c r="P63" s="165"/>
      <c r="Q63" s="166"/>
      <c r="R63" s="8"/>
      <c r="S63" s="8"/>
      <c r="T63" s="8"/>
      <c r="U63" s="8"/>
      <c r="V63" s="8"/>
      <c r="W63" s="8"/>
      <c r="X63" s="8"/>
      <c r="Y63" s="8"/>
      <c r="Z63" s="8"/>
      <c r="AA63" s="8"/>
      <c r="AB63" s="8"/>
      <c r="AC63" s="8"/>
      <c r="AD63" s="8"/>
      <c r="AE63" s="8"/>
      <c r="AF63" s="8"/>
    </row>
    <row r="64" spans="1:32" ht="15.75" customHeight="1" x14ac:dyDescent="0.2">
      <c r="A64" s="45"/>
      <c r="B64" s="38"/>
      <c r="C64" s="46"/>
      <c r="D64" s="47"/>
      <c r="E64" s="48"/>
      <c r="F64" s="49" t="s">
        <v>56</v>
      </c>
      <c r="G64" s="50" t="s">
        <v>57</v>
      </c>
      <c r="H64" s="51" t="s">
        <v>58</v>
      </c>
      <c r="I64" s="49" t="s">
        <v>56</v>
      </c>
      <c r="J64" s="50" t="s">
        <v>57</v>
      </c>
      <c r="K64" s="51" t="s">
        <v>58</v>
      </c>
      <c r="L64" s="49" t="s">
        <v>56</v>
      </c>
      <c r="M64" s="50" t="s">
        <v>57</v>
      </c>
      <c r="N64" s="51" t="s">
        <v>58</v>
      </c>
      <c r="O64" s="49" t="s">
        <v>56</v>
      </c>
      <c r="P64" s="50" t="s">
        <v>57</v>
      </c>
      <c r="Q64" s="51" t="s">
        <v>58</v>
      </c>
      <c r="R64" s="52"/>
      <c r="S64" s="52"/>
      <c r="T64" s="52"/>
      <c r="U64" s="52"/>
      <c r="V64" s="52"/>
      <c r="W64" s="52"/>
      <c r="X64" s="52"/>
      <c r="Y64" s="52"/>
      <c r="Z64" s="52"/>
      <c r="AA64" s="52"/>
      <c r="AB64" s="52"/>
      <c r="AC64" s="52"/>
      <c r="AD64" s="52"/>
      <c r="AE64" s="52"/>
      <c r="AF64" s="52"/>
    </row>
    <row r="65" spans="1:32" ht="15.75" customHeight="1" x14ac:dyDescent="0.2">
      <c r="A65" s="37"/>
      <c r="B65" s="53">
        <v>7.1</v>
      </c>
      <c r="C65" s="54" t="s">
        <v>89</v>
      </c>
      <c r="D65" s="47"/>
      <c r="E65" s="55">
        <f>(AVERAGE(G65,J65,M65,P65)/Q65)</f>
        <v>0.19600000000000001</v>
      </c>
      <c r="F65" s="55">
        <f t="shared" ref="F65:F68" si="32">G65/H65</f>
        <v>0.19600000000000001</v>
      </c>
      <c r="G65" s="88">
        <v>49</v>
      </c>
      <c r="H65" s="90">
        <v>250</v>
      </c>
      <c r="I65" s="55">
        <f t="shared" ref="I65:I68" si="33">J65/K65</f>
        <v>0</v>
      </c>
      <c r="J65" s="110"/>
      <c r="K65" s="55">
        <f>H65+G67</f>
        <v>250</v>
      </c>
      <c r="L65" s="55">
        <f t="shared" ref="L65:L68" si="34">M65/N65</f>
        <v>0</v>
      </c>
      <c r="M65" s="88"/>
      <c r="N65" s="55">
        <f>K65+J67</f>
        <v>250</v>
      </c>
      <c r="O65" s="55">
        <f t="shared" ref="O65:O68" si="35">P65/Q65</f>
        <v>0</v>
      </c>
      <c r="P65" s="88"/>
      <c r="Q65" s="55">
        <f>N65+M67</f>
        <v>250</v>
      </c>
      <c r="R65" s="8"/>
      <c r="S65" s="8"/>
      <c r="T65" s="8"/>
      <c r="U65" s="8"/>
      <c r="V65" s="8"/>
      <c r="W65" s="8"/>
      <c r="X65" s="8"/>
      <c r="Y65" s="8"/>
      <c r="Z65" s="8"/>
      <c r="AA65" s="8"/>
      <c r="AB65" s="8"/>
      <c r="AC65" s="8"/>
      <c r="AD65" s="8"/>
      <c r="AE65" s="8"/>
      <c r="AF65" s="11"/>
    </row>
    <row r="66" spans="1:32" ht="15.75" customHeight="1" x14ac:dyDescent="0.2">
      <c r="A66" s="37"/>
      <c r="B66" s="53">
        <v>7.2</v>
      </c>
      <c r="C66" s="54" t="s">
        <v>90</v>
      </c>
      <c r="D66" s="47"/>
      <c r="E66" s="55">
        <f>(AVERAGE(G66,J66,M66,P66)/AVERAGE(H66,K66,N66,Q66))</f>
        <v>0</v>
      </c>
      <c r="F66" s="55">
        <f t="shared" si="32"/>
        <v>0</v>
      </c>
      <c r="G66" s="88">
        <v>0</v>
      </c>
      <c r="H66" s="55">
        <f>G65</f>
        <v>49</v>
      </c>
      <c r="I66" s="55" t="e">
        <f t="shared" si="33"/>
        <v>#DIV/0!</v>
      </c>
      <c r="J66" s="110"/>
      <c r="K66" s="55">
        <f>J65</f>
        <v>0</v>
      </c>
      <c r="L66" s="55" t="e">
        <f t="shared" si="34"/>
        <v>#DIV/0!</v>
      </c>
      <c r="M66" s="88"/>
      <c r="N66" s="55">
        <f>M65</f>
        <v>0</v>
      </c>
      <c r="O66" s="55" t="e">
        <f t="shared" si="35"/>
        <v>#DIV/0!</v>
      </c>
      <c r="P66" s="88"/>
      <c r="Q66" s="55">
        <f>P65</f>
        <v>0</v>
      </c>
      <c r="R66" s="8"/>
      <c r="S66" s="8"/>
      <c r="T66" s="8"/>
      <c r="U66" s="8"/>
      <c r="V66" s="8"/>
      <c r="W66" s="8"/>
      <c r="X66" s="8"/>
      <c r="Y66" s="8"/>
      <c r="Z66" s="8"/>
      <c r="AA66" s="8"/>
      <c r="AB66" s="8"/>
      <c r="AC66" s="8"/>
      <c r="AD66" s="8"/>
      <c r="AE66" s="8"/>
      <c r="AF66" s="11"/>
    </row>
    <row r="67" spans="1:32" ht="15.75" customHeight="1" x14ac:dyDescent="0.2">
      <c r="A67" s="37"/>
      <c r="B67" s="53">
        <v>7.3</v>
      </c>
      <c r="C67" s="54" t="s">
        <v>91</v>
      </c>
      <c r="D67" s="47"/>
      <c r="E67" s="55">
        <f t="shared" ref="E67:E68" si="36">((G67+J67+M67+P67)/(H67))</f>
        <v>0</v>
      </c>
      <c r="F67" s="55">
        <f t="shared" si="32"/>
        <v>0</v>
      </c>
      <c r="G67" s="88">
        <v>0</v>
      </c>
      <c r="H67" s="57">
        <f>SUM('ANEXO 6 (1)'!$D$16:$D$26)-'ANEXO 6 (2)'!H65</f>
        <v>16209</v>
      </c>
      <c r="I67" s="55" t="e">
        <f t="shared" si="33"/>
        <v>#DIV/0!</v>
      </c>
      <c r="J67" s="110">
        <v>0</v>
      </c>
      <c r="K67" s="57"/>
      <c r="L67" s="55" t="e">
        <f t="shared" si="34"/>
        <v>#DIV/0!</v>
      </c>
      <c r="M67" s="88"/>
      <c r="N67" s="57"/>
      <c r="O67" s="55" t="e">
        <f t="shared" si="35"/>
        <v>#DIV/0!</v>
      </c>
      <c r="P67" s="88"/>
      <c r="Q67" s="57"/>
      <c r="R67" s="8"/>
      <c r="S67" s="8"/>
      <c r="T67" s="8"/>
      <c r="U67" s="8"/>
      <c r="V67" s="8"/>
      <c r="W67" s="8"/>
      <c r="X67" s="8"/>
      <c r="Y67" s="8"/>
      <c r="Z67" s="8"/>
      <c r="AA67" s="8"/>
      <c r="AB67" s="8"/>
      <c r="AC67" s="8"/>
      <c r="AD67" s="8"/>
      <c r="AE67" s="8"/>
      <c r="AF67" s="11"/>
    </row>
    <row r="68" spans="1:32" ht="15.75" customHeight="1" x14ac:dyDescent="0.2">
      <c r="A68" s="37"/>
      <c r="B68" s="53">
        <v>7.4</v>
      </c>
      <c r="C68" s="54" t="s">
        <v>92</v>
      </c>
      <c r="D68" s="47"/>
      <c r="E68" s="55">
        <f t="shared" si="36"/>
        <v>0.66176715107578721</v>
      </c>
      <c r="F68" s="55">
        <f t="shared" si="32"/>
        <v>0.49438550984891305</v>
      </c>
      <c r="G68" s="88">
        <v>446</v>
      </c>
      <c r="H68" s="55">
        <f>(SUM('ANEXO 6 (1)'!$D$16:$D$26)*0.07)-H65</f>
        <v>902.13000000000011</v>
      </c>
      <c r="I68" s="55" t="e">
        <f t="shared" si="33"/>
        <v>#DIV/0!</v>
      </c>
      <c r="J68" s="110">
        <v>151</v>
      </c>
      <c r="K68" s="55"/>
      <c r="L68" s="55" t="e">
        <f t="shared" si="34"/>
        <v>#DIV/0!</v>
      </c>
      <c r="M68" s="88"/>
      <c r="N68" s="55"/>
      <c r="O68" s="55" t="e">
        <f t="shared" si="35"/>
        <v>#DIV/0!</v>
      </c>
      <c r="P68" s="88"/>
      <c r="Q68" s="55"/>
      <c r="R68" s="8"/>
      <c r="S68" s="8"/>
      <c r="T68" s="8"/>
      <c r="U68" s="8"/>
      <c r="V68" s="8"/>
      <c r="W68" s="8"/>
      <c r="X68" s="8"/>
      <c r="Y68" s="8"/>
      <c r="Z68" s="8"/>
      <c r="AA68" s="8"/>
      <c r="AB68" s="8"/>
      <c r="AC68" s="8"/>
      <c r="AD68" s="8"/>
      <c r="AE68" s="8"/>
      <c r="AF68" s="11"/>
    </row>
    <row r="69" spans="1:32" ht="15.75" customHeight="1" x14ac:dyDescent="0.2">
      <c r="A69" s="37"/>
      <c r="B69" s="56"/>
      <c r="C69" s="162"/>
      <c r="D69" s="112"/>
      <c r="E69" s="112"/>
      <c r="F69" s="112"/>
      <c r="G69" s="112"/>
      <c r="H69" s="112"/>
      <c r="I69" s="112"/>
      <c r="J69" s="112"/>
      <c r="K69" s="112"/>
      <c r="L69" s="112"/>
      <c r="M69" s="112"/>
      <c r="N69" s="112"/>
      <c r="O69" s="112"/>
      <c r="P69" s="112"/>
      <c r="Q69" s="163"/>
      <c r="R69" s="8"/>
      <c r="S69" s="8"/>
      <c r="T69" s="8"/>
      <c r="U69" s="8"/>
      <c r="V69" s="8"/>
      <c r="W69" s="8"/>
      <c r="X69" s="8"/>
      <c r="Y69" s="8"/>
      <c r="Z69" s="8"/>
      <c r="AA69" s="8"/>
      <c r="AB69" s="8"/>
      <c r="AC69" s="8"/>
      <c r="AD69" s="8"/>
      <c r="AE69" s="8"/>
      <c r="AF69" s="8"/>
    </row>
    <row r="70" spans="1:32" ht="13.5" customHeight="1" x14ac:dyDescent="0.2">
      <c r="A70" s="37"/>
      <c r="B70" s="38"/>
      <c r="C70" s="167" t="s">
        <v>93</v>
      </c>
      <c r="D70" s="44"/>
      <c r="E70" s="169" t="s">
        <v>50</v>
      </c>
      <c r="F70" s="164" t="s">
        <v>51</v>
      </c>
      <c r="G70" s="165"/>
      <c r="H70" s="165"/>
      <c r="I70" s="165"/>
      <c r="J70" s="165"/>
      <c r="K70" s="165"/>
      <c r="L70" s="165"/>
      <c r="M70" s="165"/>
      <c r="N70" s="165"/>
      <c r="O70" s="165"/>
      <c r="P70" s="165"/>
      <c r="Q70" s="166"/>
      <c r="R70" s="8"/>
      <c r="S70" s="8"/>
      <c r="T70" s="8"/>
      <c r="U70" s="8"/>
      <c r="V70" s="8"/>
      <c r="W70" s="8"/>
      <c r="X70" s="8"/>
      <c r="Y70" s="8"/>
      <c r="Z70" s="8"/>
      <c r="AA70" s="8"/>
      <c r="AB70" s="8"/>
      <c r="AC70" s="8"/>
      <c r="AD70" s="8"/>
      <c r="AE70" s="8"/>
      <c r="AF70" s="8"/>
    </row>
    <row r="71" spans="1:32" ht="13.5" customHeight="1" x14ac:dyDescent="0.2">
      <c r="A71" s="37"/>
      <c r="B71" s="38"/>
      <c r="C71" s="168"/>
      <c r="D71" s="44"/>
      <c r="E71" s="170"/>
      <c r="F71" s="171" t="s">
        <v>52</v>
      </c>
      <c r="G71" s="165"/>
      <c r="H71" s="166"/>
      <c r="I71" s="171" t="s">
        <v>53</v>
      </c>
      <c r="J71" s="165"/>
      <c r="K71" s="166"/>
      <c r="L71" s="171" t="s">
        <v>54</v>
      </c>
      <c r="M71" s="165"/>
      <c r="N71" s="166"/>
      <c r="O71" s="171" t="s">
        <v>55</v>
      </c>
      <c r="P71" s="165"/>
      <c r="Q71" s="166"/>
      <c r="R71" s="8"/>
      <c r="S71" s="8"/>
      <c r="T71" s="8"/>
      <c r="U71" s="8"/>
      <c r="V71" s="8"/>
      <c r="W71" s="8"/>
      <c r="X71" s="8"/>
      <c r="Y71" s="8"/>
      <c r="Z71" s="8"/>
      <c r="AA71" s="8"/>
      <c r="AB71" s="8"/>
      <c r="AC71" s="8"/>
      <c r="AD71" s="8"/>
      <c r="AE71" s="8"/>
      <c r="AF71" s="8"/>
    </row>
    <row r="72" spans="1:32" ht="15.75" customHeight="1" x14ac:dyDescent="0.2">
      <c r="A72" s="45"/>
      <c r="B72" s="38"/>
      <c r="C72" s="46"/>
      <c r="D72" s="47"/>
      <c r="E72" s="48" t="s">
        <v>94</v>
      </c>
      <c r="F72" s="49" t="s">
        <v>56</v>
      </c>
      <c r="G72" s="50" t="s">
        <v>57</v>
      </c>
      <c r="H72" s="51" t="s">
        <v>58</v>
      </c>
      <c r="I72" s="49" t="s">
        <v>56</v>
      </c>
      <c r="J72" s="50" t="s">
        <v>57</v>
      </c>
      <c r="K72" s="51" t="s">
        <v>58</v>
      </c>
      <c r="L72" s="49" t="s">
        <v>56</v>
      </c>
      <c r="M72" s="50" t="s">
        <v>57</v>
      </c>
      <c r="N72" s="51" t="s">
        <v>58</v>
      </c>
      <c r="O72" s="49" t="s">
        <v>56</v>
      </c>
      <c r="P72" s="50" t="s">
        <v>57</v>
      </c>
      <c r="Q72" s="51" t="s">
        <v>58</v>
      </c>
      <c r="R72" s="52"/>
      <c r="S72" s="52"/>
      <c r="T72" s="52"/>
      <c r="U72" s="52"/>
      <c r="V72" s="52"/>
      <c r="W72" s="52"/>
      <c r="X72" s="52"/>
      <c r="Y72" s="52"/>
      <c r="Z72" s="52"/>
      <c r="AA72" s="52"/>
      <c r="AB72" s="52"/>
      <c r="AC72" s="52"/>
      <c r="AD72" s="52"/>
      <c r="AE72" s="52"/>
      <c r="AF72" s="52"/>
    </row>
    <row r="73" spans="1:32" ht="15.75" customHeight="1" x14ac:dyDescent="0.2">
      <c r="A73" s="37"/>
      <c r="B73" s="53">
        <v>8.1</v>
      </c>
      <c r="C73" s="54" t="s">
        <v>95</v>
      </c>
      <c r="D73" s="47"/>
      <c r="E73" s="55">
        <f>(AVERAGE(G73,J73,M73,P73)/Q73)</f>
        <v>0.37267080745341613</v>
      </c>
      <c r="F73" s="55">
        <f t="shared" ref="F73:F75" si="37">G73/H73</f>
        <v>0.37267080745341613</v>
      </c>
      <c r="G73" s="89">
        <v>60</v>
      </c>
      <c r="H73" s="90">
        <v>161</v>
      </c>
      <c r="I73" s="55">
        <f t="shared" ref="I73:I75" si="38">J73/K73</f>
        <v>0</v>
      </c>
      <c r="J73" s="209"/>
      <c r="K73" s="55">
        <f>H73+G75</f>
        <v>161</v>
      </c>
      <c r="L73" s="55">
        <f t="shared" ref="L73:L75" si="39">M73/N73</f>
        <v>0</v>
      </c>
      <c r="M73" s="89"/>
      <c r="N73" s="55">
        <f>K73+J75</f>
        <v>161</v>
      </c>
      <c r="O73" s="55">
        <f t="shared" ref="O73:O75" si="40">P73/Q73</f>
        <v>0</v>
      </c>
      <c r="P73" s="89"/>
      <c r="Q73" s="55">
        <f>N73+M75</f>
        <v>161</v>
      </c>
      <c r="R73" s="8"/>
      <c r="S73" s="8"/>
      <c r="T73" s="8"/>
      <c r="U73" s="8"/>
      <c r="V73" s="8"/>
      <c r="W73" s="8"/>
      <c r="X73" s="8"/>
      <c r="Y73" s="8"/>
      <c r="Z73" s="8"/>
      <c r="AA73" s="8"/>
      <c r="AB73" s="8"/>
      <c r="AC73" s="8"/>
      <c r="AD73" s="8"/>
      <c r="AE73" s="8"/>
      <c r="AF73" s="8"/>
    </row>
    <row r="74" spans="1:32" ht="15.75" customHeight="1" x14ac:dyDescent="0.2">
      <c r="A74" s="37"/>
      <c r="B74" s="53">
        <v>8.1999999999999993</v>
      </c>
      <c r="C74" s="54" t="s">
        <v>96</v>
      </c>
      <c r="D74" s="47"/>
      <c r="E74" s="55">
        <f>(AVERAGE(G74,J74,M74,P74)/AVERAGE(H74,K74,N74,Q74))</f>
        <v>0.53333333333333333</v>
      </c>
      <c r="F74" s="55">
        <f t="shared" si="37"/>
        <v>0.13333333333333333</v>
      </c>
      <c r="G74" s="88">
        <v>8</v>
      </c>
      <c r="H74" s="55">
        <f>G73</f>
        <v>60</v>
      </c>
      <c r="I74" s="55" t="e">
        <f t="shared" si="38"/>
        <v>#DIV/0!</v>
      </c>
      <c r="J74" s="110"/>
      <c r="K74" s="55">
        <f>J73</f>
        <v>0</v>
      </c>
      <c r="L74" s="55" t="e">
        <f t="shared" si="39"/>
        <v>#DIV/0!</v>
      </c>
      <c r="M74" s="88"/>
      <c r="N74" s="55">
        <f>M73</f>
        <v>0</v>
      </c>
      <c r="O74" s="55" t="e">
        <f t="shared" si="40"/>
        <v>#DIV/0!</v>
      </c>
      <c r="P74" s="88"/>
      <c r="Q74" s="55">
        <f>P73</f>
        <v>0</v>
      </c>
      <c r="R74" s="8"/>
      <c r="S74" s="8"/>
      <c r="T74" s="8"/>
      <c r="U74" s="8"/>
      <c r="V74" s="8"/>
      <c r="W74" s="8"/>
      <c r="X74" s="8"/>
      <c r="Y74" s="8"/>
      <c r="Z74" s="8"/>
      <c r="AA74" s="8"/>
      <c r="AB74" s="8"/>
      <c r="AC74" s="8"/>
      <c r="AD74" s="8"/>
      <c r="AE74" s="8"/>
      <c r="AF74" s="11"/>
    </row>
    <row r="75" spans="1:32" ht="15.75" customHeight="1" x14ac:dyDescent="0.2">
      <c r="A75" s="37"/>
      <c r="B75" s="53">
        <v>8.3000000000000007</v>
      </c>
      <c r="C75" s="54" t="s">
        <v>97</v>
      </c>
      <c r="D75" s="47"/>
      <c r="E75" s="55">
        <f>((G75+J75+M75+P75)/(Q75))</f>
        <v>0</v>
      </c>
      <c r="F75" s="55">
        <f t="shared" si="37"/>
        <v>0</v>
      </c>
      <c r="G75" s="88">
        <v>0</v>
      </c>
      <c r="H75" s="55">
        <f>LARGE(E76:H76,1)</f>
        <v>679</v>
      </c>
      <c r="I75" s="55">
        <f t="shared" si="38"/>
        <v>0</v>
      </c>
      <c r="J75" s="110">
        <v>0</v>
      </c>
      <c r="K75" s="55">
        <f>LARGE(I76:L76,1)</f>
        <v>680</v>
      </c>
      <c r="L75" s="55">
        <f t="shared" si="39"/>
        <v>0</v>
      </c>
      <c r="M75" s="88"/>
      <c r="N75" s="55">
        <f>LARGE(M76:P76,1)</f>
        <v>680</v>
      </c>
      <c r="O75" s="55">
        <f t="shared" si="40"/>
        <v>0</v>
      </c>
      <c r="P75" s="88"/>
      <c r="Q75" s="55">
        <f>LARGE(Q76:T76,1)</f>
        <v>680</v>
      </c>
      <c r="R75" s="8"/>
      <c r="S75" s="8"/>
      <c r="T75" s="8"/>
      <c r="U75" s="8"/>
      <c r="V75" s="8"/>
      <c r="W75" s="8"/>
      <c r="X75" s="8"/>
      <c r="Y75" s="8"/>
      <c r="Z75" s="8"/>
      <c r="AA75" s="8"/>
      <c r="AB75" s="8"/>
      <c r="AC75" s="8"/>
      <c r="AD75" s="8"/>
      <c r="AE75" s="8"/>
      <c r="AF75" s="11"/>
    </row>
    <row r="76" spans="1:32" ht="15.75" customHeight="1" x14ac:dyDescent="0.2">
      <c r="A76" s="37"/>
      <c r="B76" s="56"/>
      <c r="C76" s="59"/>
      <c r="D76" s="59"/>
      <c r="E76" s="61">
        <f>+H41</f>
        <v>466</v>
      </c>
      <c r="F76" s="61">
        <f>+H49</f>
        <v>679</v>
      </c>
      <c r="G76" s="61">
        <f>+H57</f>
        <v>440</v>
      </c>
      <c r="H76" s="61">
        <f>+H65</f>
        <v>250</v>
      </c>
      <c r="I76" s="61">
        <f>K41</f>
        <v>468</v>
      </c>
      <c r="J76" s="61">
        <f>K49</f>
        <v>680</v>
      </c>
      <c r="K76" s="61">
        <f>K57</f>
        <v>440</v>
      </c>
      <c r="L76" s="61">
        <f>K65</f>
        <v>250</v>
      </c>
      <c r="M76" s="61">
        <f>N41</f>
        <v>468</v>
      </c>
      <c r="N76" s="61">
        <f>N49</f>
        <v>680</v>
      </c>
      <c r="O76" s="61">
        <f>N57</f>
        <v>440</v>
      </c>
      <c r="P76" s="61">
        <f>N65</f>
        <v>250</v>
      </c>
      <c r="Q76" s="61">
        <f>Q41</f>
        <v>468</v>
      </c>
      <c r="R76" s="62">
        <f>Q49</f>
        <v>680</v>
      </c>
      <c r="S76" s="62">
        <f>+Q57</f>
        <v>440</v>
      </c>
      <c r="T76" s="62">
        <f>Q65</f>
        <v>250</v>
      </c>
      <c r="U76" s="8"/>
      <c r="V76" s="8"/>
      <c r="W76" s="8"/>
      <c r="X76" s="8"/>
      <c r="Y76" s="8"/>
      <c r="Z76" s="8"/>
      <c r="AA76" s="8"/>
      <c r="AB76" s="8"/>
      <c r="AC76" s="8"/>
      <c r="AD76" s="8"/>
      <c r="AE76" s="8"/>
      <c r="AF76" s="8"/>
    </row>
    <row r="77" spans="1:32" ht="13.5" customHeight="1" x14ac:dyDescent="0.2">
      <c r="A77" s="37"/>
      <c r="B77" s="38"/>
      <c r="C77" s="167" t="s">
        <v>98</v>
      </c>
      <c r="D77" s="44"/>
      <c r="E77" s="173" t="s">
        <v>50</v>
      </c>
      <c r="F77" s="174" t="s">
        <v>51</v>
      </c>
      <c r="G77" s="175"/>
      <c r="H77" s="175"/>
      <c r="I77" s="175"/>
      <c r="J77" s="175"/>
      <c r="K77" s="175"/>
      <c r="L77" s="175"/>
      <c r="M77" s="175"/>
      <c r="N77" s="175"/>
      <c r="O77" s="175"/>
      <c r="P77" s="175"/>
      <c r="Q77" s="176"/>
      <c r="R77" s="8"/>
      <c r="S77" s="8"/>
      <c r="T77" s="8"/>
      <c r="U77" s="8"/>
      <c r="V77" s="8"/>
      <c r="W77" s="8"/>
      <c r="X77" s="8"/>
      <c r="Y77" s="8"/>
      <c r="Z77" s="8"/>
      <c r="AA77" s="8"/>
      <c r="AB77" s="8"/>
      <c r="AC77" s="8"/>
      <c r="AD77" s="8"/>
      <c r="AE77" s="8"/>
      <c r="AF77" s="8"/>
    </row>
    <row r="78" spans="1:32" ht="13.5" customHeight="1" x14ac:dyDescent="0.2">
      <c r="A78" s="37"/>
      <c r="B78" s="38"/>
      <c r="C78" s="168"/>
      <c r="D78" s="44"/>
      <c r="E78" s="170"/>
      <c r="F78" s="171" t="s">
        <v>52</v>
      </c>
      <c r="G78" s="165"/>
      <c r="H78" s="166"/>
      <c r="I78" s="171" t="s">
        <v>53</v>
      </c>
      <c r="J78" s="165"/>
      <c r="K78" s="166"/>
      <c r="L78" s="171" t="s">
        <v>54</v>
      </c>
      <c r="M78" s="165"/>
      <c r="N78" s="166"/>
      <c r="O78" s="171" t="s">
        <v>55</v>
      </c>
      <c r="P78" s="165"/>
      <c r="Q78" s="166"/>
      <c r="R78" s="8"/>
      <c r="S78" s="8"/>
      <c r="T78" s="8"/>
      <c r="U78" s="8"/>
      <c r="V78" s="8"/>
      <c r="W78" s="8"/>
      <c r="X78" s="8"/>
      <c r="Y78" s="8"/>
      <c r="Z78" s="8"/>
      <c r="AA78" s="8"/>
      <c r="AB78" s="8"/>
      <c r="AC78" s="8"/>
      <c r="AD78" s="8"/>
      <c r="AE78" s="8"/>
      <c r="AF78" s="8"/>
    </row>
    <row r="79" spans="1:32" ht="15.75" customHeight="1" x14ac:dyDescent="0.2">
      <c r="A79" s="45"/>
      <c r="B79" s="38"/>
      <c r="C79" s="46"/>
      <c r="D79" s="47"/>
      <c r="E79" s="48"/>
      <c r="F79" s="49" t="s">
        <v>56</v>
      </c>
      <c r="G79" s="50" t="s">
        <v>57</v>
      </c>
      <c r="H79" s="51" t="s">
        <v>58</v>
      </c>
      <c r="I79" s="49" t="s">
        <v>56</v>
      </c>
      <c r="J79" s="50" t="s">
        <v>57</v>
      </c>
      <c r="K79" s="51" t="s">
        <v>58</v>
      </c>
      <c r="L79" s="49" t="s">
        <v>56</v>
      </c>
      <c r="M79" s="50" t="s">
        <v>57</v>
      </c>
      <c r="N79" s="51" t="s">
        <v>58</v>
      </c>
      <c r="O79" s="49" t="s">
        <v>56</v>
      </c>
      <c r="P79" s="50" t="s">
        <v>57</v>
      </c>
      <c r="Q79" s="51" t="s">
        <v>58</v>
      </c>
      <c r="R79" s="52"/>
      <c r="S79" s="52"/>
      <c r="T79" s="52"/>
      <c r="U79" s="52"/>
      <c r="V79" s="52"/>
      <c r="W79" s="52"/>
      <c r="X79" s="52"/>
      <c r="Y79" s="52"/>
      <c r="Z79" s="52"/>
      <c r="AA79" s="52"/>
      <c r="AB79" s="52"/>
      <c r="AC79" s="52"/>
      <c r="AD79" s="52"/>
      <c r="AE79" s="52"/>
      <c r="AF79" s="52"/>
    </row>
    <row r="80" spans="1:32" ht="15.75" customHeight="1" x14ac:dyDescent="0.2">
      <c r="A80" s="37"/>
      <c r="B80" s="53">
        <v>9.1</v>
      </c>
      <c r="C80" s="54" t="s">
        <v>99</v>
      </c>
      <c r="D80" s="47"/>
      <c r="E80" s="63" t="e">
        <f t="shared" ref="E80:E81" si="41">((G80+J80+M80+P80)/(H80))</f>
        <v>#DIV/0!</v>
      </c>
      <c r="F80" s="63" t="e">
        <f t="shared" ref="F80:F83" si="42">G80/H80</f>
        <v>#DIV/0!</v>
      </c>
      <c r="G80" s="109">
        <v>84</v>
      </c>
      <c r="H80" s="63"/>
      <c r="I80" s="63">
        <f t="shared" ref="I80:I83" si="43">J80/K80</f>
        <v>-1.0714285714285714</v>
      </c>
      <c r="J80" s="104">
        <v>90</v>
      </c>
      <c r="K80" s="63">
        <f t="shared" ref="K80:K81" si="44">H80-G80</f>
        <v>-84</v>
      </c>
      <c r="L80" s="63">
        <f t="shared" ref="L80:L83" si="45">M80/N80</f>
        <v>0</v>
      </c>
      <c r="M80" s="88"/>
      <c r="N80" s="63">
        <f t="shared" ref="N80:N81" si="46">K80-J80</f>
        <v>-174</v>
      </c>
      <c r="O80" s="63">
        <f t="shared" ref="O80:O83" si="47">P80/Q80</f>
        <v>0</v>
      </c>
      <c r="P80" s="88"/>
      <c r="Q80" s="63">
        <f t="shared" ref="Q80:Q81" si="48">N80-M80</f>
        <v>-174</v>
      </c>
      <c r="R80" s="8"/>
      <c r="S80" s="8"/>
      <c r="T80" s="8"/>
      <c r="U80" s="8"/>
      <c r="V80" s="8"/>
      <c r="W80" s="8"/>
      <c r="X80" s="8"/>
      <c r="Y80" s="8"/>
      <c r="Z80" s="8"/>
      <c r="AA80" s="8"/>
      <c r="AB80" s="8"/>
      <c r="AC80" s="8"/>
      <c r="AD80" s="8"/>
      <c r="AE80" s="8"/>
      <c r="AF80" s="11"/>
    </row>
    <row r="81" spans="1:32" ht="15.75" customHeight="1" x14ac:dyDescent="0.2">
      <c r="A81" s="37"/>
      <c r="B81" s="53">
        <v>9.1999999999999993</v>
      </c>
      <c r="C81" s="54" t="s">
        <v>100</v>
      </c>
      <c r="D81" s="47"/>
      <c r="E81" s="63" t="e">
        <f t="shared" si="41"/>
        <v>#DIV/0!</v>
      </c>
      <c r="F81" s="63" t="e">
        <f t="shared" si="42"/>
        <v>#DIV/0!</v>
      </c>
      <c r="G81" s="109">
        <v>113</v>
      </c>
      <c r="H81" s="64"/>
      <c r="I81" s="63">
        <f t="shared" si="43"/>
        <v>-0.81415929203539827</v>
      </c>
      <c r="J81" s="104">
        <v>92</v>
      </c>
      <c r="K81" s="64">
        <f t="shared" si="44"/>
        <v>-113</v>
      </c>
      <c r="L81" s="63">
        <f t="shared" si="45"/>
        <v>0</v>
      </c>
      <c r="M81" s="88"/>
      <c r="N81" s="64">
        <f t="shared" si="46"/>
        <v>-205</v>
      </c>
      <c r="O81" s="63">
        <f t="shared" si="47"/>
        <v>0</v>
      </c>
      <c r="P81" s="88"/>
      <c r="Q81" s="64">
        <f t="shared" si="48"/>
        <v>-205</v>
      </c>
      <c r="R81" s="8"/>
      <c r="S81" s="8"/>
      <c r="T81" s="8"/>
      <c r="U81" s="8"/>
      <c r="V81" s="8"/>
      <c r="W81" s="8"/>
      <c r="X81" s="8"/>
      <c r="Y81" s="8"/>
      <c r="Z81" s="8"/>
      <c r="AA81" s="8"/>
      <c r="AB81" s="8"/>
      <c r="AC81" s="8"/>
      <c r="AD81" s="8"/>
      <c r="AE81" s="8"/>
      <c r="AF81" s="11"/>
    </row>
    <row r="82" spans="1:32" ht="29.25" customHeight="1" x14ac:dyDescent="0.2">
      <c r="A82" s="37"/>
      <c r="B82" s="53">
        <v>9.3000000000000007</v>
      </c>
      <c r="C82" s="54" t="s">
        <v>101</v>
      </c>
      <c r="D82" s="47"/>
      <c r="E82" s="63" t="e">
        <f>(G82+J82+M82+P82)/H82</f>
        <v>#DIV/0!</v>
      </c>
      <c r="F82" s="63" t="e">
        <f t="shared" si="42"/>
        <v>#DIV/0!</v>
      </c>
      <c r="G82" s="63"/>
      <c r="H82" s="64">
        <f t="shared" ref="H82" si="49">H80+H81</f>
        <v>0</v>
      </c>
      <c r="I82" s="63">
        <f t="shared" si="43"/>
        <v>0</v>
      </c>
      <c r="J82" s="63"/>
      <c r="K82" s="64">
        <f t="shared" ref="K82" si="50">K80+K81</f>
        <v>-197</v>
      </c>
      <c r="L82" s="63">
        <f t="shared" si="45"/>
        <v>0</v>
      </c>
      <c r="M82" s="63"/>
      <c r="N82" s="64">
        <f t="shared" ref="N82" si="51">N80+N81</f>
        <v>-379</v>
      </c>
      <c r="O82" s="63">
        <f t="shared" si="47"/>
        <v>0</v>
      </c>
      <c r="P82" s="63"/>
      <c r="Q82" s="64">
        <f t="shared" ref="Q82" si="52">Q80+Q81</f>
        <v>-379</v>
      </c>
      <c r="R82" s="8"/>
      <c r="S82" s="8"/>
      <c r="T82" s="8"/>
      <c r="U82" s="8"/>
      <c r="V82" s="8"/>
      <c r="W82" s="8"/>
      <c r="X82" s="8"/>
      <c r="Y82" s="8"/>
      <c r="Z82" s="8"/>
      <c r="AA82" s="8"/>
      <c r="AB82" s="8"/>
      <c r="AC82" s="8"/>
      <c r="AD82" s="8"/>
      <c r="AE82" s="8"/>
      <c r="AF82" s="11"/>
    </row>
    <row r="83" spans="1:32" ht="15.75" customHeight="1" x14ac:dyDescent="0.2">
      <c r="A83" s="37"/>
      <c r="B83" s="53">
        <v>9.4</v>
      </c>
      <c r="C83" s="54" t="s">
        <v>102</v>
      </c>
      <c r="D83" s="47"/>
      <c r="E83" s="63">
        <f>((G83+J83+M83+P83)/(H83))</f>
        <v>0</v>
      </c>
      <c r="F83" s="63">
        <f t="shared" si="42"/>
        <v>0</v>
      </c>
      <c r="G83" s="88">
        <v>0</v>
      </c>
      <c r="H83" s="63">
        <f>G80+G81</f>
        <v>197</v>
      </c>
      <c r="I83" s="63">
        <f t="shared" si="43"/>
        <v>0</v>
      </c>
      <c r="J83" s="89">
        <v>0</v>
      </c>
      <c r="K83" s="63">
        <f>J80+J81</f>
        <v>182</v>
      </c>
      <c r="L83" s="63" t="e">
        <f t="shared" si="45"/>
        <v>#DIV/0!</v>
      </c>
      <c r="M83" s="89"/>
      <c r="N83" s="63">
        <f>M80+M81</f>
        <v>0</v>
      </c>
      <c r="O83" s="63" t="e">
        <f t="shared" si="47"/>
        <v>#DIV/0!</v>
      </c>
      <c r="P83" s="89"/>
      <c r="Q83" s="63">
        <f>P80+P81</f>
        <v>0</v>
      </c>
      <c r="R83" s="8"/>
      <c r="S83" s="8"/>
      <c r="T83" s="8"/>
      <c r="U83" s="8"/>
      <c r="V83" s="8"/>
      <c r="W83" s="8"/>
      <c r="X83" s="8"/>
      <c r="Y83" s="8"/>
      <c r="Z83" s="8"/>
      <c r="AA83" s="8"/>
      <c r="AB83" s="8"/>
      <c r="AC83" s="8"/>
      <c r="AD83" s="8"/>
      <c r="AE83" s="8"/>
      <c r="AF83" s="8"/>
    </row>
    <row r="84" spans="1:32" ht="15.75" customHeight="1" x14ac:dyDescent="0.2">
      <c r="A84" s="37"/>
      <c r="B84" s="53">
        <v>9.5</v>
      </c>
      <c r="C84" s="54" t="s">
        <v>103</v>
      </c>
      <c r="D84" s="47"/>
      <c r="E84" s="63">
        <f>((G84+J84+M84+P84)/(H84))*1000</f>
        <v>0</v>
      </c>
      <c r="F84" s="63">
        <f>(G84/H84)*1000</f>
        <v>0</v>
      </c>
      <c r="G84" s="90">
        <v>0</v>
      </c>
      <c r="H84" s="63">
        <f>G80+G81</f>
        <v>197</v>
      </c>
      <c r="I84" s="63">
        <f>(J84/K84)*1000</f>
        <v>0</v>
      </c>
      <c r="J84" s="88">
        <v>0</v>
      </c>
      <c r="K84" s="63">
        <f>J80+J81</f>
        <v>182</v>
      </c>
      <c r="L84" s="63" t="e">
        <f>(M84/N84)*1000</f>
        <v>#DIV/0!</v>
      </c>
      <c r="M84" s="88"/>
      <c r="N84" s="63">
        <f>M80+M81</f>
        <v>0</v>
      </c>
      <c r="O84" s="63" t="e">
        <f>(P84/Q84)*1000</f>
        <v>#DIV/0!</v>
      </c>
      <c r="P84" s="104"/>
      <c r="Q84" s="63">
        <f>P80+P81</f>
        <v>0</v>
      </c>
      <c r="R84" s="8"/>
      <c r="S84" s="8"/>
      <c r="T84" s="8"/>
      <c r="U84" s="8"/>
      <c r="V84" s="8"/>
      <c r="W84" s="8"/>
      <c r="X84" s="8"/>
      <c r="Y84" s="8"/>
      <c r="Z84" s="8"/>
      <c r="AA84" s="8"/>
      <c r="AB84" s="8"/>
      <c r="AC84" s="8"/>
      <c r="AD84" s="8"/>
      <c r="AE84" s="8"/>
      <c r="AF84" s="11"/>
    </row>
    <row r="85" spans="1:32" ht="15.75" customHeight="1" x14ac:dyDescent="0.2">
      <c r="A85" s="37"/>
      <c r="B85" s="56"/>
      <c r="C85" s="162"/>
      <c r="D85" s="112"/>
      <c r="E85" s="112"/>
      <c r="F85" s="112"/>
      <c r="G85" s="112"/>
      <c r="H85" s="112"/>
      <c r="I85" s="112"/>
      <c r="J85" s="112"/>
      <c r="K85" s="112"/>
      <c r="L85" s="112"/>
      <c r="M85" s="112"/>
      <c r="N85" s="112"/>
      <c r="O85" s="112"/>
      <c r="P85" s="112"/>
      <c r="Q85" s="163"/>
      <c r="R85" s="8"/>
      <c r="S85" s="8"/>
      <c r="T85" s="8"/>
      <c r="U85" s="8"/>
      <c r="V85" s="8"/>
      <c r="W85" s="8"/>
      <c r="X85" s="8"/>
      <c r="Y85" s="8"/>
      <c r="Z85" s="8"/>
      <c r="AA85" s="8"/>
      <c r="AB85" s="8"/>
      <c r="AC85" s="8"/>
      <c r="AD85" s="8"/>
      <c r="AE85" s="8"/>
      <c r="AF85" s="8"/>
    </row>
    <row r="86" spans="1:32" ht="13.5" customHeight="1" x14ac:dyDescent="0.2">
      <c r="A86" s="37"/>
      <c r="B86" s="38"/>
      <c r="C86" s="167" t="s">
        <v>104</v>
      </c>
      <c r="D86" s="44"/>
      <c r="E86" s="169" t="s">
        <v>50</v>
      </c>
      <c r="F86" s="164" t="s">
        <v>51</v>
      </c>
      <c r="G86" s="165"/>
      <c r="H86" s="165"/>
      <c r="I86" s="165"/>
      <c r="J86" s="165"/>
      <c r="K86" s="165"/>
      <c r="L86" s="165"/>
      <c r="M86" s="165"/>
      <c r="N86" s="165"/>
      <c r="O86" s="165"/>
      <c r="P86" s="165"/>
      <c r="Q86" s="166"/>
      <c r="R86" s="8"/>
      <c r="S86" s="8"/>
      <c r="T86" s="8"/>
      <c r="U86" s="8"/>
      <c r="V86" s="8"/>
      <c r="W86" s="8"/>
      <c r="X86" s="8"/>
      <c r="Y86" s="8"/>
      <c r="Z86" s="8"/>
      <c r="AA86" s="8"/>
      <c r="AB86" s="8"/>
      <c r="AC86" s="8"/>
      <c r="AD86" s="8"/>
      <c r="AE86" s="8"/>
      <c r="AF86" s="8"/>
    </row>
    <row r="87" spans="1:32" ht="13.5" customHeight="1" x14ac:dyDescent="0.2">
      <c r="A87" s="37"/>
      <c r="B87" s="38"/>
      <c r="C87" s="168"/>
      <c r="D87" s="44"/>
      <c r="E87" s="170"/>
      <c r="F87" s="171" t="s">
        <v>52</v>
      </c>
      <c r="G87" s="165"/>
      <c r="H87" s="166"/>
      <c r="I87" s="171" t="s">
        <v>53</v>
      </c>
      <c r="J87" s="165"/>
      <c r="K87" s="166"/>
      <c r="L87" s="171" t="s">
        <v>54</v>
      </c>
      <c r="M87" s="165"/>
      <c r="N87" s="166"/>
      <c r="O87" s="171" t="s">
        <v>55</v>
      </c>
      <c r="P87" s="165"/>
      <c r="Q87" s="166"/>
      <c r="R87" s="8"/>
      <c r="S87" s="8"/>
      <c r="T87" s="8"/>
      <c r="U87" s="8"/>
      <c r="V87" s="8"/>
      <c r="W87" s="8"/>
      <c r="X87" s="8"/>
      <c r="Y87" s="8"/>
      <c r="Z87" s="8"/>
      <c r="AA87" s="8"/>
      <c r="AB87" s="8"/>
      <c r="AC87" s="8"/>
      <c r="AD87" s="8"/>
      <c r="AE87" s="8"/>
      <c r="AF87" s="8"/>
    </row>
    <row r="88" spans="1:32" ht="15.75" customHeight="1" x14ac:dyDescent="0.2">
      <c r="A88" s="45"/>
      <c r="B88" s="38"/>
      <c r="C88" s="46"/>
      <c r="D88" s="47"/>
      <c r="E88" s="48"/>
      <c r="F88" s="49" t="s">
        <v>56</v>
      </c>
      <c r="G88" s="50" t="s">
        <v>57</v>
      </c>
      <c r="H88" s="51" t="s">
        <v>58</v>
      </c>
      <c r="I88" s="49" t="s">
        <v>56</v>
      </c>
      <c r="J88" s="50" t="s">
        <v>57</v>
      </c>
      <c r="K88" s="51" t="s">
        <v>58</v>
      </c>
      <c r="L88" s="49" t="s">
        <v>56</v>
      </c>
      <c r="M88" s="50" t="s">
        <v>57</v>
      </c>
      <c r="N88" s="51" t="s">
        <v>58</v>
      </c>
      <c r="O88" s="49" t="s">
        <v>56</v>
      </c>
      <c r="P88" s="50" t="s">
        <v>57</v>
      </c>
      <c r="Q88" s="51" t="s">
        <v>58</v>
      </c>
      <c r="R88" s="52"/>
      <c r="S88" s="52"/>
      <c r="T88" s="52"/>
      <c r="U88" s="52"/>
      <c r="V88" s="52"/>
      <c r="W88" s="52"/>
      <c r="X88" s="52"/>
      <c r="Y88" s="52"/>
      <c r="Z88" s="52"/>
      <c r="AA88" s="52"/>
      <c r="AB88" s="52"/>
      <c r="AC88" s="52"/>
      <c r="AD88" s="52"/>
      <c r="AE88" s="52"/>
      <c r="AF88" s="52"/>
    </row>
    <row r="89" spans="1:32" ht="27.75" customHeight="1" x14ac:dyDescent="0.2">
      <c r="A89" s="37"/>
      <c r="B89" s="53">
        <v>10.1</v>
      </c>
      <c r="C89" s="54" t="s">
        <v>105</v>
      </c>
      <c r="D89" s="47"/>
      <c r="E89" s="63" t="e">
        <f t="shared" ref="E89:E90" si="53">((G89+J89+M89+P89)/(H89))</f>
        <v>#DIV/0!</v>
      </c>
      <c r="F89" s="63" t="e">
        <f t="shared" ref="F89:F90" si="54">G89/H89</f>
        <v>#DIV/0!</v>
      </c>
      <c r="G89" s="109">
        <v>154</v>
      </c>
      <c r="H89" s="64"/>
      <c r="I89" s="63">
        <f t="shared" ref="I89:I90" si="55">J89/K89</f>
        <v>-0.67532467532467533</v>
      </c>
      <c r="J89" s="210">
        <v>104</v>
      </c>
      <c r="K89" s="64">
        <f>H89-G89</f>
        <v>-154</v>
      </c>
      <c r="L89" s="63">
        <f t="shared" ref="L89:L90" si="56">M89/N89</f>
        <v>0</v>
      </c>
      <c r="M89" s="88"/>
      <c r="N89" s="64">
        <f>K89-J89</f>
        <v>-258</v>
      </c>
      <c r="O89" s="63">
        <f t="shared" ref="O89:O90" si="57">P89/Q89</f>
        <v>0</v>
      </c>
      <c r="P89" s="88"/>
      <c r="Q89" s="64">
        <f>N89-M89</f>
        <v>-258</v>
      </c>
      <c r="R89" s="8"/>
      <c r="S89" s="8"/>
      <c r="T89" s="8"/>
      <c r="U89" s="8"/>
      <c r="V89" s="8"/>
      <c r="W89" s="8"/>
      <c r="X89" s="8"/>
      <c r="Y89" s="8"/>
      <c r="Z89" s="8"/>
      <c r="AA89" s="8"/>
      <c r="AB89" s="8"/>
      <c r="AC89" s="8"/>
      <c r="AD89" s="8"/>
      <c r="AE89" s="8"/>
      <c r="AF89" s="11"/>
    </row>
    <row r="90" spans="1:32" ht="15.75" customHeight="1" x14ac:dyDescent="0.2">
      <c r="A90" s="37"/>
      <c r="B90" s="53">
        <v>10.199999999999999</v>
      </c>
      <c r="C90" s="54" t="s">
        <v>106</v>
      </c>
      <c r="D90" s="47"/>
      <c r="E90" s="63">
        <f t="shared" si="53"/>
        <v>0</v>
      </c>
      <c r="F90" s="63">
        <f t="shared" si="54"/>
        <v>0</v>
      </c>
      <c r="G90" s="109">
        <v>0</v>
      </c>
      <c r="H90" s="64">
        <f>G89</f>
        <v>154</v>
      </c>
      <c r="I90" s="63">
        <f t="shared" si="55"/>
        <v>0</v>
      </c>
      <c r="J90" s="88">
        <v>0</v>
      </c>
      <c r="K90" s="64">
        <f>J89</f>
        <v>104</v>
      </c>
      <c r="L90" s="63" t="e">
        <f t="shared" si="56"/>
        <v>#DIV/0!</v>
      </c>
      <c r="M90" s="88"/>
      <c r="N90" s="64">
        <f>M89</f>
        <v>0</v>
      </c>
      <c r="O90" s="63" t="e">
        <f t="shared" si="57"/>
        <v>#DIV/0!</v>
      </c>
      <c r="P90" s="106"/>
      <c r="Q90" s="64">
        <f>P89</f>
        <v>0</v>
      </c>
      <c r="R90" s="8"/>
      <c r="S90" s="8"/>
      <c r="T90" s="8"/>
      <c r="U90" s="8"/>
      <c r="V90" s="8"/>
      <c r="W90" s="8"/>
      <c r="X90" s="8"/>
      <c r="Y90" s="8"/>
      <c r="Z90" s="8"/>
      <c r="AA90" s="8"/>
      <c r="AB90" s="8"/>
      <c r="AC90" s="8"/>
      <c r="AD90" s="8"/>
      <c r="AE90" s="8"/>
      <c r="AF90" s="11"/>
    </row>
    <row r="91" spans="1:32" ht="15.75" customHeight="1" x14ac:dyDescent="0.2">
      <c r="A91" s="37"/>
      <c r="B91" s="56"/>
      <c r="C91" s="162"/>
      <c r="D91" s="112"/>
      <c r="E91" s="112"/>
      <c r="F91" s="112"/>
      <c r="G91" s="112"/>
      <c r="H91" s="112"/>
      <c r="I91" s="112"/>
      <c r="J91" s="112"/>
      <c r="K91" s="112"/>
      <c r="L91" s="112"/>
      <c r="M91" s="112"/>
      <c r="N91" s="112"/>
      <c r="O91" s="112"/>
      <c r="P91" s="112"/>
      <c r="Q91" s="163"/>
      <c r="R91" s="8"/>
      <c r="S91" s="8"/>
      <c r="T91" s="8"/>
      <c r="U91" s="8"/>
      <c r="V91" s="8"/>
      <c r="W91" s="8"/>
      <c r="X91" s="8"/>
      <c r="Y91" s="8"/>
      <c r="Z91" s="8"/>
      <c r="AA91" s="8"/>
      <c r="AB91" s="8"/>
      <c r="AC91" s="8"/>
      <c r="AD91" s="8"/>
      <c r="AE91" s="8"/>
      <c r="AF91" s="8"/>
    </row>
    <row r="92" spans="1:32" ht="13.5" customHeight="1" x14ac:dyDescent="0.2">
      <c r="A92" s="37"/>
      <c r="B92" s="38"/>
      <c r="C92" s="167" t="s">
        <v>107</v>
      </c>
      <c r="D92" s="44"/>
      <c r="E92" s="169" t="s">
        <v>50</v>
      </c>
      <c r="F92" s="164" t="s">
        <v>51</v>
      </c>
      <c r="G92" s="165"/>
      <c r="H92" s="165"/>
      <c r="I92" s="165"/>
      <c r="J92" s="165"/>
      <c r="K92" s="165"/>
      <c r="L92" s="165"/>
      <c r="M92" s="165"/>
      <c r="N92" s="165"/>
      <c r="O92" s="165"/>
      <c r="P92" s="165"/>
      <c r="Q92" s="166"/>
      <c r="R92" s="8"/>
      <c r="S92" s="8"/>
      <c r="T92" s="8"/>
      <c r="U92" s="8"/>
      <c r="V92" s="8"/>
      <c r="W92" s="8"/>
      <c r="X92" s="8"/>
      <c r="Y92" s="8"/>
      <c r="Z92" s="8"/>
      <c r="AA92" s="8"/>
      <c r="AB92" s="8"/>
      <c r="AC92" s="8"/>
      <c r="AD92" s="8"/>
      <c r="AE92" s="8"/>
      <c r="AF92" s="8"/>
    </row>
    <row r="93" spans="1:32" ht="13.5" customHeight="1" x14ac:dyDescent="0.2">
      <c r="A93" s="37"/>
      <c r="B93" s="38"/>
      <c r="C93" s="168"/>
      <c r="D93" s="44"/>
      <c r="E93" s="170"/>
      <c r="F93" s="171" t="s">
        <v>52</v>
      </c>
      <c r="G93" s="165"/>
      <c r="H93" s="166"/>
      <c r="I93" s="171" t="s">
        <v>53</v>
      </c>
      <c r="J93" s="165"/>
      <c r="K93" s="166"/>
      <c r="L93" s="171" t="s">
        <v>54</v>
      </c>
      <c r="M93" s="165"/>
      <c r="N93" s="166"/>
      <c r="O93" s="171" t="s">
        <v>55</v>
      </c>
      <c r="P93" s="165"/>
      <c r="Q93" s="166"/>
      <c r="R93" s="8"/>
      <c r="S93" s="8"/>
      <c r="T93" s="8"/>
      <c r="U93" s="8"/>
      <c r="V93" s="8"/>
      <c r="W93" s="8"/>
      <c r="X93" s="8"/>
      <c r="Y93" s="8"/>
      <c r="Z93" s="8"/>
      <c r="AA93" s="8"/>
      <c r="AB93" s="8"/>
      <c r="AC93" s="8"/>
      <c r="AD93" s="8"/>
      <c r="AE93" s="8"/>
      <c r="AF93" s="8"/>
    </row>
    <row r="94" spans="1:32" ht="15.75" customHeight="1" x14ac:dyDescent="0.2">
      <c r="A94" s="45"/>
      <c r="B94" s="38"/>
      <c r="C94" s="46"/>
      <c r="D94" s="47"/>
      <c r="E94" s="48"/>
      <c r="F94" s="49" t="s">
        <v>56</v>
      </c>
      <c r="G94" s="50" t="s">
        <v>57</v>
      </c>
      <c r="H94" s="51" t="s">
        <v>58</v>
      </c>
      <c r="I94" s="49" t="s">
        <v>56</v>
      </c>
      <c r="J94" s="50" t="s">
        <v>57</v>
      </c>
      <c r="K94" s="51" t="s">
        <v>58</v>
      </c>
      <c r="L94" s="49" t="s">
        <v>56</v>
      </c>
      <c r="M94" s="50" t="s">
        <v>57</v>
      </c>
      <c r="N94" s="51" t="s">
        <v>58</v>
      </c>
      <c r="O94" s="49" t="s">
        <v>56</v>
      </c>
      <c r="P94" s="50" t="s">
        <v>57</v>
      </c>
      <c r="Q94" s="51" t="s">
        <v>58</v>
      </c>
      <c r="R94" s="52"/>
      <c r="S94" s="52"/>
      <c r="T94" s="52"/>
      <c r="U94" s="52"/>
      <c r="V94" s="52"/>
      <c r="W94" s="52"/>
      <c r="X94" s="52"/>
      <c r="Y94" s="52"/>
      <c r="Z94" s="52"/>
      <c r="AA94" s="52"/>
      <c r="AB94" s="52"/>
      <c r="AC94" s="52"/>
      <c r="AD94" s="52"/>
      <c r="AE94" s="52"/>
      <c r="AF94" s="52"/>
    </row>
    <row r="95" spans="1:32" ht="25.5" customHeight="1" x14ac:dyDescent="0.2">
      <c r="A95" s="37"/>
      <c r="B95" s="53">
        <v>11.1</v>
      </c>
      <c r="C95" s="54" t="s">
        <v>108</v>
      </c>
      <c r="D95" s="47"/>
      <c r="E95" s="63">
        <f>((G95+J95+M95+P95)/(H95+K95+N95+Q95))</f>
        <v>0.22077922077922077</v>
      </c>
      <c r="F95" s="63">
        <f>G95/H95</f>
        <v>0.19672131147540983</v>
      </c>
      <c r="G95" s="88">
        <v>12</v>
      </c>
      <c r="H95" s="88">
        <v>61</v>
      </c>
      <c r="I95" s="63">
        <f>J95/K95</f>
        <v>0.3125</v>
      </c>
      <c r="J95" s="110">
        <v>5</v>
      </c>
      <c r="K95" s="110">
        <v>16</v>
      </c>
      <c r="L95" s="63" t="e">
        <f>M95/N95</f>
        <v>#DIV/0!</v>
      </c>
      <c r="M95" s="88"/>
      <c r="N95" s="88"/>
      <c r="O95" s="63" t="e">
        <f>P95/Q95</f>
        <v>#DIV/0!</v>
      </c>
      <c r="P95" s="88"/>
      <c r="Q95" s="88"/>
      <c r="R95" s="8"/>
      <c r="S95" s="8"/>
      <c r="T95" s="8"/>
      <c r="U95" s="8"/>
      <c r="V95" s="8"/>
      <c r="W95" s="8"/>
      <c r="X95" s="8"/>
      <c r="Y95" s="8"/>
      <c r="Z95" s="8"/>
      <c r="AA95" s="8"/>
      <c r="AB95" s="8"/>
      <c r="AC95" s="8"/>
      <c r="AD95" s="8"/>
      <c r="AE95" s="8"/>
      <c r="AF95" s="11"/>
    </row>
    <row r="96" spans="1:32" ht="22.5" customHeight="1" x14ac:dyDescent="0.2">
      <c r="A96" s="37"/>
      <c r="B96" s="53">
        <v>11.2</v>
      </c>
      <c r="C96" s="54" t="s">
        <v>109</v>
      </c>
      <c r="D96" s="47"/>
      <c r="E96" s="63">
        <f>(AVERAGE(G96,J96,M96,P96)/(AVERAGE(H96,K96,N96,Q96)))</f>
        <v>1.0491803278688525</v>
      </c>
      <c r="F96" s="63">
        <f>(G96/H96)</f>
        <v>1.3695652173913044</v>
      </c>
      <c r="G96" s="88">
        <v>126</v>
      </c>
      <c r="H96" s="109">
        <v>92</v>
      </c>
      <c r="I96" s="63">
        <f>(J96/K96)</f>
        <v>0.72527472527472525</v>
      </c>
      <c r="J96" s="110">
        <v>66</v>
      </c>
      <c r="K96" s="104">
        <v>91</v>
      </c>
      <c r="L96" s="63" t="e">
        <f>(M96/N96)</f>
        <v>#DIV/0!</v>
      </c>
      <c r="M96" s="88"/>
      <c r="N96" s="88"/>
      <c r="O96" s="63" t="e">
        <f>(P96/Q96)</f>
        <v>#DIV/0!</v>
      </c>
      <c r="P96" s="88"/>
      <c r="Q96" s="88"/>
      <c r="R96" s="8"/>
      <c r="S96" s="8"/>
      <c r="T96" s="8"/>
      <c r="U96" s="8"/>
      <c r="V96" s="8"/>
      <c r="W96" s="8"/>
      <c r="X96" s="8"/>
      <c r="Y96" s="8"/>
      <c r="Z96" s="8"/>
      <c r="AA96" s="8"/>
      <c r="AB96" s="8"/>
      <c r="AC96" s="8"/>
      <c r="AD96" s="8"/>
      <c r="AE96" s="8"/>
      <c r="AF96" s="11"/>
    </row>
    <row r="97" spans="1:32" ht="27.75" customHeight="1" x14ac:dyDescent="0.2">
      <c r="A97" s="37"/>
      <c r="B97" s="53">
        <v>11.3</v>
      </c>
      <c r="C97" s="54" t="s">
        <v>110</v>
      </c>
      <c r="D97" s="47"/>
      <c r="E97" s="63">
        <f>((G97+J97+M97+P97)/(H97+K97+N97+Q97))</f>
        <v>0.44808743169398907</v>
      </c>
      <c r="F97" s="63">
        <f t="shared" ref="F97:F98" si="58">G97/H97</f>
        <v>0.65217391304347827</v>
      </c>
      <c r="G97" s="89">
        <v>60</v>
      </c>
      <c r="H97" s="55">
        <f>H96</f>
        <v>92</v>
      </c>
      <c r="I97" s="63">
        <f t="shared" ref="I97:I98" si="59">J97/K97</f>
        <v>0.24175824175824176</v>
      </c>
      <c r="J97" s="209">
        <v>22</v>
      </c>
      <c r="K97" s="55">
        <f>K96</f>
        <v>91</v>
      </c>
      <c r="L97" s="63" t="e">
        <f t="shared" ref="L97:L98" si="60">M97/N97</f>
        <v>#DIV/0!</v>
      </c>
      <c r="M97" s="89"/>
      <c r="N97" s="55">
        <f>N96</f>
        <v>0</v>
      </c>
      <c r="O97" s="63" t="e">
        <f t="shared" ref="O97:O98" si="61">P97/Q97</f>
        <v>#DIV/0!</v>
      </c>
      <c r="P97" s="89"/>
      <c r="Q97" s="55">
        <f>Q96</f>
        <v>0</v>
      </c>
      <c r="R97" s="8"/>
      <c r="S97" s="8"/>
      <c r="T97" s="8"/>
      <c r="U97" s="8"/>
      <c r="V97" s="8"/>
      <c r="W97" s="8"/>
      <c r="X97" s="8"/>
      <c r="Y97" s="8"/>
      <c r="Z97" s="8"/>
      <c r="AA97" s="8"/>
      <c r="AB97" s="8"/>
      <c r="AC97" s="8"/>
      <c r="AD97" s="8"/>
      <c r="AE97" s="8"/>
      <c r="AF97" s="8"/>
    </row>
    <row r="98" spans="1:32" ht="32.25" customHeight="1" x14ac:dyDescent="0.2">
      <c r="A98" s="37"/>
      <c r="B98" s="53">
        <v>11.4</v>
      </c>
      <c r="C98" s="54" t="s">
        <v>111</v>
      </c>
      <c r="D98" s="47"/>
      <c r="E98" s="63">
        <f t="shared" ref="E98:E99" si="62">(AVERAGE(G98,J98,M98,P98)/(AVERAGE(H98,K98,N98,Q98)))</f>
        <v>1.7560975609756098</v>
      </c>
      <c r="F98" s="63">
        <f t="shared" si="58"/>
        <v>1.0333333333333334</v>
      </c>
      <c r="G98" s="88">
        <v>62</v>
      </c>
      <c r="H98" s="55">
        <f>G97</f>
        <v>60</v>
      </c>
      <c r="I98" s="63">
        <f t="shared" si="59"/>
        <v>0.45454545454545453</v>
      </c>
      <c r="J98" s="110">
        <v>10</v>
      </c>
      <c r="K98" s="55">
        <f>J97</f>
        <v>22</v>
      </c>
      <c r="L98" s="63" t="e">
        <f t="shared" si="60"/>
        <v>#DIV/0!</v>
      </c>
      <c r="M98" s="88"/>
      <c r="N98" s="55">
        <f>M97</f>
        <v>0</v>
      </c>
      <c r="O98" s="63" t="e">
        <f t="shared" si="61"/>
        <v>#DIV/0!</v>
      </c>
      <c r="P98" s="88"/>
      <c r="Q98" s="55">
        <f>P97</f>
        <v>0</v>
      </c>
      <c r="R98" s="8"/>
      <c r="S98" s="8"/>
      <c r="T98" s="8"/>
      <c r="U98" s="8"/>
      <c r="V98" s="8"/>
      <c r="W98" s="8"/>
      <c r="X98" s="8"/>
      <c r="Y98" s="8"/>
      <c r="Z98" s="8"/>
      <c r="AA98" s="8"/>
      <c r="AB98" s="8"/>
      <c r="AC98" s="8"/>
      <c r="AD98" s="8"/>
      <c r="AE98" s="8"/>
      <c r="AF98" s="11"/>
    </row>
    <row r="99" spans="1:32" ht="15.75" customHeight="1" x14ac:dyDescent="0.2">
      <c r="A99" s="37"/>
      <c r="B99" s="53">
        <v>11.5</v>
      </c>
      <c r="C99" s="54" t="s">
        <v>112</v>
      </c>
      <c r="D99" s="47"/>
      <c r="E99" s="63">
        <f t="shared" si="62"/>
        <v>0.96153846153846156</v>
      </c>
      <c r="F99" s="63">
        <f>(G99/H99)</f>
        <v>1.4</v>
      </c>
      <c r="G99" s="88">
        <v>14</v>
      </c>
      <c r="H99" s="109">
        <v>10</v>
      </c>
      <c r="I99" s="63">
        <f>(J99/K99)</f>
        <v>0.6875</v>
      </c>
      <c r="J99" s="110">
        <v>11</v>
      </c>
      <c r="K99" s="104">
        <v>16</v>
      </c>
      <c r="L99" s="63" t="e">
        <f>(M99/N99)</f>
        <v>#DIV/0!</v>
      </c>
      <c r="M99" s="88"/>
      <c r="N99" s="88"/>
      <c r="O99" s="63" t="e">
        <f>(P99/Q99)</f>
        <v>#DIV/0!</v>
      </c>
      <c r="P99" s="88"/>
      <c r="Q99" s="88"/>
      <c r="R99" s="8"/>
      <c r="S99" s="8"/>
      <c r="T99" s="8"/>
      <c r="U99" s="8"/>
      <c r="V99" s="8"/>
      <c r="W99" s="8"/>
      <c r="X99" s="8"/>
      <c r="Y99" s="8"/>
      <c r="Z99" s="8"/>
      <c r="AA99" s="8"/>
      <c r="AB99" s="8"/>
      <c r="AC99" s="8"/>
      <c r="AD99" s="8"/>
      <c r="AE99" s="8"/>
      <c r="AF99" s="11"/>
    </row>
    <row r="100" spans="1:32" ht="15.75" customHeight="1" x14ac:dyDescent="0.2">
      <c r="A100" s="37"/>
      <c r="B100" s="56"/>
      <c r="C100" s="162"/>
      <c r="D100" s="112"/>
      <c r="E100" s="112"/>
      <c r="F100" s="112"/>
      <c r="G100" s="112"/>
      <c r="H100" s="112"/>
      <c r="I100" s="112"/>
      <c r="J100" s="112"/>
      <c r="K100" s="112"/>
      <c r="L100" s="112"/>
      <c r="M100" s="112"/>
      <c r="N100" s="112"/>
      <c r="O100" s="112"/>
      <c r="P100" s="112"/>
      <c r="Q100" s="163"/>
      <c r="R100" s="8"/>
      <c r="S100" s="8"/>
      <c r="T100" s="8"/>
      <c r="U100" s="8"/>
      <c r="V100" s="8"/>
      <c r="W100" s="8"/>
      <c r="X100" s="8"/>
      <c r="Y100" s="8"/>
      <c r="Z100" s="8"/>
      <c r="AA100" s="8"/>
      <c r="AB100" s="8"/>
      <c r="AC100" s="8"/>
      <c r="AD100" s="8"/>
      <c r="AE100" s="8"/>
      <c r="AF100" s="8"/>
    </row>
    <row r="101" spans="1:32" ht="13.5" customHeight="1" x14ac:dyDescent="0.2">
      <c r="A101" s="37"/>
      <c r="B101" s="38"/>
      <c r="C101" s="167" t="s">
        <v>113</v>
      </c>
      <c r="D101" s="44"/>
      <c r="E101" s="169" t="s">
        <v>50</v>
      </c>
      <c r="F101" s="164" t="s">
        <v>51</v>
      </c>
      <c r="G101" s="165"/>
      <c r="H101" s="165"/>
      <c r="I101" s="165"/>
      <c r="J101" s="165"/>
      <c r="K101" s="165"/>
      <c r="L101" s="165"/>
      <c r="M101" s="165"/>
      <c r="N101" s="165"/>
      <c r="O101" s="165"/>
      <c r="P101" s="165"/>
      <c r="Q101" s="166"/>
      <c r="R101" s="8"/>
      <c r="S101" s="8"/>
      <c r="T101" s="8"/>
      <c r="U101" s="8"/>
      <c r="V101" s="8"/>
      <c r="W101" s="8"/>
      <c r="X101" s="8"/>
      <c r="Y101" s="8"/>
      <c r="Z101" s="8"/>
      <c r="AA101" s="8"/>
      <c r="AB101" s="8"/>
      <c r="AC101" s="8"/>
      <c r="AD101" s="8"/>
      <c r="AE101" s="8"/>
      <c r="AF101" s="8"/>
    </row>
    <row r="102" spans="1:32" ht="13.5" customHeight="1" x14ac:dyDescent="0.2">
      <c r="A102" s="37"/>
      <c r="B102" s="38"/>
      <c r="C102" s="168"/>
      <c r="D102" s="44"/>
      <c r="E102" s="170"/>
      <c r="F102" s="171" t="s">
        <v>52</v>
      </c>
      <c r="G102" s="165"/>
      <c r="H102" s="166"/>
      <c r="I102" s="171" t="s">
        <v>53</v>
      </c>
      <c r="J102" s="165"/>
      <c r="K102" s="166"/>
      <c r="L102" s="171" t="s">
        <v>54</v>
      </c>
      <c r="M102" s="165"/>
      <c r="N102" s="166"/>
      <c r="O102" s="171" t="s">
        <v>55</v>
      </c>
      <c r="P102" s="165"/>
      <c r="Q102" s="166"/>
      <c r="R102" s="8"/>
      <c r="S102" s="8"/>
      <c r="T102" s="8"/>
      <c r="U102" s="8"/>
      <c r="V102" s="8"/>
      <c r="W102" s="8"/>
      <c r="X102" s="8"/>
      <c r="Y102" s="8"/>
      <c r="Z102" s="8"/>
      <c r="AA102" s="8"/>
      <c r="AB102" s="8"/>
      <c r="AC102" s="8"/>
      <c r="AD102" s="8"/>
      <c r="AE102" s="8"/>
      <c r="AF102" s="8"/>
    </row>
    <row r="103" spans="1:32" ht="15.75" customHeight="1" x14ac:dyDescent="0.2">
      <c r="A103" s="45"/>
      <c r="B103" s="38"/>
      <c r="C103" s="46"/>
      <c r="D103" s="47"/>
      <c r="E103" s="48"/>
      <c r="F103" s="49" t="s">
        <v>56</v>
      </c>
      <c r="G103" s="50" t="s">
        <v>57</v>
      </c>
      <c r="H103" s="51" t="s">
        <v>58</v>
      </c>
      <c r="I103" s="49" t="s">
        <v>56</v>
      </c>
      <c r="J103" s="50" t="s">
        <v>57</v>
      </c>
      <c r="K103" s="51" t="s">
        <v>58</v>
      </c>
      <c r="L103" s="49" t="s">
        <v>56</v>
      </c>
      <c r="M103" s="50" t="s">
        <v>57</v>
      </c>
      <c r="N103" s="51" t="s">
        <v>58</v>
      </c>
      <c r="O103" s="49" t="s">
        <v>56</v>
      </c>
      <c r="P103" s="50" t="s">
        <v>57</v>
      </c>
      <c r="Q103" s="51" t="s">
        <v>58</v>
      </c>
      <c r="R103" s="52"/>
      <c r="S103" s="52"/>
      <c r="T103" s="52"/>
      <c r="U103" s="52"/>
      <c r="V103" s="52"/>
      <c r="W103" s="52"/>
      <c r="X103" s="52"/>
      <c r="Y103" s="52"/>
      <c r="Z103" s="52"/>
      <c r="AA103" s="52"/>
      <c r="AB103" s="52"/>
      <c r="AC103" s="52"/>
      <c r="AD103" s="52"/>
      <c r="AE103" s="52"/>
      <c r="AF103" s="52"/>
    </row>
    <row r="104" spans="1:32" ht="15.75" customHeight="1" x14ac:dyDescent="0.2">
      <c r="A104" s="37"/>
      <c r="B104" s="53">
        <v>12.1</v>
      </c>
      <c r="C104" s="54" t="s">
        <v>114</v>
      </c>
      <c r="D104" s="47"/>
      <c r="E104" s="63">
        <f>(AVERAGE(G104,J104,M104,P104)/AVERAGE(H104,K104,N104,Q104))</f>
        <v>9.1827364554637279E-3</v>
      </c>
      <c r="F104" s="63">
        <f>G104/H104</f>
        <v>9.1827364554637279E-3</v>
      </c>
      <c r="G104" s="88">
        <v>60</v>
      </c>
      <c r="H104" s="64">
        <f>SUM('ANEXO 6 (1)'!C21:C27)</f>
        <v>6534</v>
      </c>
      <c r="I104" s="63">
        <f>J104/K104</f>
        <v>0</v>
      </c>
      <c r="J104" s="110"/>
      <c r="K104" s="64">
        <f>H104</f>
        <v>6534</v>
      </c>
      <c r="L104" s="63">
        <f>M104/N104</f>
        <v>0</v>
      </c>
      <c r="M104" s="88"/>
      <c r="N104" s="64">
        <f>K104</f>
        <v>6534</v>
      </c>
      <c r="O104" s="63">
        <f>P104/Q104</f>
        <v>0</v>
      </c>
      <c r="P104" s="88"/>
      <c r="Q104" s="64">
        <f>N104</f>
        <v>6534</v>
      </c>
      <c r="R104" s="8"/>
      <c r="S104" s="8"/>
      <c r="T104" s="8"/>
      <c r="U104" s="8"/>
      <c r="V104" s="8"/>
      <c r="W104" s="8"/>
      <c r="X104" s="8"/>
      <c r="Y104" s="8"/>
      <c r="Z104" s="8"/>
      <c r="AA104" s="8"/>
      <c r="AB104" s="8"/>
      <c r="AC104" s="8"/>
      <c r="AD104" s="8"/>
      <c r="AE104" s="8"/>
      <c r="AF104" s="11"/>
    </row>
    <row r="105" spans="1:32" ht="15.75" customHeight="1" x14ac:dyDescent="0.2">
      <c r="A105" s="37"/>
      <c r="B105" s="56"/>
      <c r="C105" s="162"/>
      <c r="D105" s="112"/>
      <c r="E105" s="112"/>
      <c r="F105" s="112"/>
      <c r="G105" s="112"/>
      <c r="H105" s="112"/>
      <c r="I105" s="112"/>
      <c r="J105" s="112"/>
      <c r="K105" s="112"/>
      <c r="L105" s="112"/>
      <c r="M105" s="112"/>
      <c r="N105" s="112"/>
      <c r="O105" s="112"/>
      <c r="P105" s="112"/>
      <c r="Q105" s="163"/>
      <c r="R105" s="8"/>
      <c r="S105" s="8"/>
      <c r="T105" s="8"/>
      <c r="U105" s="8"/>
      <c r="V105" s="8"/>
      <c r="W105" s="8"/>
      <c r="X105" s="8"/>
      <c r="Y105" s="8"/>
      <c r="Z105" s="8"/>
      <c r="AA105" s="8"/>
      <c r="AB105" s="8"/>
      <c r="AC105" s="8"/>
      <c r="AD105" s="8"/>
      <c r="AE105" s="8"/>
      <c r="AF105" s="8"/>
    </row>
    <row r="106" spans="1:32" ht="13.5" customHeight="1" x14ac:dyDescent="0.2">
      <c r="A106" s="37"/>
      <c r="B106" s="38"/>
      <c r="C106" s="167" t="s">
        <v>115</v>
      </c>
      <c r="D106" s="44"/>
      <c r="E106" s="169" t="s">
        <v>50</v>
      </c>
      <c r="F106" s="164" t="s">
        <v>51</v>
      </c>
      <c r="G106" s="165"/>
      <c r="H106" s="165"/>
      <c r="I106" s="165"/>
      <c r="J106" s="165"/>
      <c r="K106" s="165"/>
      <c r="L106" s="165"/>
      <c r="M106" s="165"/>
      <c r="N106" s="165"/>
      <c r="O106" s="165"/>
      <c r="P106" s="165"/>
      <c r="Q106" s="166"/>
      <c r="R106" s="8"/>
      <c r="S106" s="8"/>
      <c r="T106" s="8"/>
      <c r="U106" s="8"/>
      <c r="V106" s="8"/>
      <c r="W106" s="8"/>
      <c r="X106" s="8"/>
      <c r="Y106" s="8"/>
      <c r="Z106" s="8"/>
      <c r="AA106" s="8"/>
      <c r="AB106" s="8"/>
      <c r="AC106" s="8"/>
      <c r="AD106" s="8"/>
      <c r="AE106" s="8"/>
      <c r="AF106" s="8"/>
    </row>
    <row r="107" spans="1:32" ht="13.5" customHeight="1" x14ac:dyDescent="0.2">
      <c r="A107" s="37"/>
      <c r="B107" s="38"/>
      <c r="C107" s="168"/>
      <c r="D107" s="44"/>
      <c r="E107" s="170"/>
      <c r="F107" s="171" t="s">
        <v>52</v>
      </c>
      <c r="G107" s="165"/>
      <c r="H107" s="166"/>
      <c r="I107" s="171" t="s">
        <v>53</v>
      </c>
      <c r="J107" s="165"/>
      <c r="K107" s="166"/>
      <c r="L107" s="171" t="s">
        <v>54</v>
      </c>
      <c r="M107" s="165"/>
      <c r="N107" s="166"/>
      <c r="O107" s="171" t="s">
        <v>55</v>
      </c>
      <c r="P107" s="165"/>
      <c r="Q107" s="166"/>
      <c r="R107" s="8"/>
      <c r="S107" s="8"/>
      <c r="T107" s="8"/>
      <c r="U107" s="8"/>
      <c r="V107" s="8"/>
      <c r="W107" s="8"/>
      <c r="X107" s="8"/>
      <c r="Y107" s="8"/>
      <c r="Z107" s="8"/>
      <c r="AA107" s="8"/>
      <c r="AB107" s="8"/>
      <c r="AC107" s="8"/>
      <c r="AD107" s="8"/>
      <c r="AE107" s="8"/>
      <c r="AF107" s="8"/>
    </row>
    <row r="108" spans="1:32" ht="15.75" customHeight="1" x14ac:dyDescent="0.2">
      <c r="A108" s="45"/>
      <c r="B108" s="38"/>
      <c r="C108" s="46"/>
      <c r="D108" s="47"/>
      <c r="E108" s="48"/>
      <c r="F108" s="49" t="s">
        <v>56</v>
      </c>
      <c r="G108" s="50" t="s">
        <v>57</v>
      </c>
      <c r="H108" s="51" t="s">
        <v>58</v>
      </c>
      <c r="I108" s="49" t="s">
        <v>56</v>
      </c>
      <c r="J108" s="50" t="s">
        <v>57</v>
      </c>
      <c r="K108" s="51" t="s">
        <v>58</v>
      </c>
      <c r="L108" s="49" t="s">
        <v>56</v>
      </c>
      <c r="M108" s="50" t="s">
        <v>57</v>
      </c>
      <c r="N108" s="51" t="s">
        <v>58</v>
      </c>
      <c r="O108" s="49" t="s">
        <v>56</v>
      </c>
      <c r="P108" s="50" t="s">
        <v>57</v>
      </c>
      <c r="Q108" s="51" t="s">
        <v>58</v>
      </c>
      <c r="R108" s="52"/>
      <c r="S108" s="52"/>
      <c r="T108" s="52"/>
      <c r="U108" s="52"/>
      <c r="V108" s="52"/>
      <c r="W108" s="52"/>
      <c r="X108" s="52"/>
      <c r="Y108" s="52"/>
      <c r="Z108" s="52"/>
      <c r="AA108" s="52"/>
      <c r="AB108" s="52"/>
      <c r="AC108" s="52"/>
      <c r="AD108" s="52"/>
      <c r="AE108" s="52"/>
      <c r="AF108" s="52"/>
    </row>
    <row r="109" spans="1:32" ht="15.75" customHeight="1" x14ac:dyDescent="0.2">
      <c r="A109" s="37"/>
      <c r="B109" s="53">
        <v>13.1</v>
      </c>
      <c r="C109" s="54" t="s">
        <v>116</v>
      </c>
      <c r="D109" s="47"/>
      <c r="E109" s="63" t="e">
        <f t="shared" ref="E109:E110" si="63">(AVERAGE(G109,J109,M109,P109)/AVERAGE(H109,K109,N109,Q109))</f>
        <v>#DIV/0!</v>
      </c>
      <c r="F109" s="63" t="e">
        <f t="shared" ref="F109:F110" si="64">G109/H109</f>
        <v>#DIV/0!</v>
      </c>
      <c r="G109" s="88">
        <v>3109</v>
      </c>
      <c r="H109" s="64"/>
      <c r="I109" s="63" t="e">
        <f t="shared" ref="I109:I110" si="65">J109/K109</f>
        <v>#DIV/0!</v>
      </c>
      <c r="J109" s="110"/>
      <c r="K109" s="64"/>
      <c r="L109" s="63" t="e">
        <f t="shared" ref="L109:L110" si="66">M109/N109</f>
        <v>#DIV/0!</v>
      </c>
      <c r="M109" s="88"/>
      <c r="N109" s="64"/>
      <c r="O109" s="63" t="e">
        <f t="shared" ref="O109:O110" si="67">P109/Q109</f>
        <v>#DIV/0!</v>
      </c>
      <c r="P109" s="88"/>
      <c r="Q109" s="64"/>
      <c r="R109" s="8"/>
      <c r="S109" s="8"/>
      <c r="T109" s="8"/>
      <c r="U109" s="8"/>
      <c r="V109" s="8"/>
      <c r="W109" s="8"/>
      <c r="X109" s="8"/>
      <c r="Y109" s="8"/>
      <c r="Z109" s="8"/>
      <c r="AA109" s="8"/>
      <c r="AB109" s="8"/>
      <c r="AC109" s="8"/>
      <c r="AD109" s="8"/>
      <c r="AE109" s="8"/>
      <c r="AF109" s="11"/>
    </row>
    <row r="110" spans="1:32" ht="15.75" customHeight="1" x14ac:dyDescent="0.2">
      <c r="A110" s="37"/>
      <c r="B110" s="53">
        <v>13.2</v>
      </c>
      <c r="C110" s="54" t="s">
        <v>117</v>
      </c>
      <c r="D110" s="47"/>
      <c r="E110" s="63">
        <f t="shared" si="63"/>
        <v>0</v>
      </c>
      <c r="F110" s="63">
        <f t="shared" si="64"/>
        <v>0</v>
      </c>
      <c r="G110" s="88">
        <v>0</v>
      </c>
      <c r="H110" s="63">
        <f>H99</f>
        <v>10</v>
      </c>
      <c r="I110" s="63">
        <f t="shared" si="65"/>
        <v>0</v>
      </c>
      <c r="J110" s="110"/>
      <c r="K110" s="63">
        <f>K99</f>
        <v>16</v>
      </c>
      <c r="L110" s="63" t="e">
        <f t="shared" si="66"/>
        <v>#DIV/0!</v>
      </c>
      <c r="M110" s="88"/>
      <c r="N110" s="63">
        <f>N99</f>
        <v>0</v>
      </c>
      <c r="O110" s="63" t="e">
        <f t="shared" si="67"/>
        <v>#DIV/0!</v>
      </c>
      <c r="P110" s="88"/>
      <c r="Q110" s="63">
        <f>Q99</f>
        <v>0</v>
      </c>
      <c r="R110" s="8"/>
      <c r="S110" s="8"/>
      <c r="T110" s="8"/>
      <c r="U110" s="8"/>
      <c r="V110" s="8"/>
      <c r="W110" s="8"/>
      <c r="X110" s="8"/>
      <c r="Y110" s="8"/>
      <c r="Z110" s="8"/>
      <c r="AA110" s="8"/>
      <c r="AB110" s="8"/>
      <c r="AC110" s="8"/>
      <c r="AD110" s="8"/>
      <c r="AE110" s="8"/>
      <c r="AF110" s="11"/>
    </row>
    <row r="111" spans="1:32" ht="15.75" customHeight="1" x14ac:dyDescent="0.2">
      <c r="A111" s="37"/>
      <c r="B111" s="56"/>
      <c r="C111" s="65"/>
      <c r="D111" s="66"/>
      <c r="E111" s="172">
        <v>59</v>
      </c>
      <c r="F111" s="112"/>
      <c r="G111" s="112"/>
      <c r="H111" s="112"/>
      <c r="I111" s="112"/>
      <c r="J111" s="112"/>
      <c r="K111" s="112"/>
      <c r="L111" s="112"/>
      <c r="M111" s="112"/>
      <c r="N111" s="112"/>
      <c r="O111" s="112"/>
      <c r="P111" s="112"/>
      <c r="Q111" s="163"/>
      <c r="R111" s="8"/>
      <c r="S111" s="8"/>
      <c r="T111" s="8"/>
      <c r="U111" s="8"/>
      <c r="V111" s="8"/>
      <c r="W111" s="8"/>
      <c r="X111" s="8"/>
      <c r="Y111" s="8"/>
      <c r="Z111" s="8"/>
      <c r="AA111" s="8"/>
      <c r="AB111" s="8"/>
      <c r="AC111" s="8"/>
      <c r="AD111" s="8"/>
      <c r="AE111" s="8"/>
      <c r="AF111" s="8"/>
    </row>
    <row r="112" spans="1:32" ht="13.5" customHeight="1" x14ac:dyDescent="0.2">
      <c r="A112" s="37"/>
      <c r="B112" s="38"/>
      <c r="C112" s="167" t="s">
        <v>118</v>
      </c>
      <c r="D112" s="44"/>
      <c r="E112" s="169" t="s">
        <v>50</v>
      </c>
      <c r="F112" s="164" t="s">
        <v>51</v>
      </c>
      <c r="G112" s="165"/>
      <c r="H112" s="165"/>
      <c r="I112" s="165"/>
      <c r="J112" s="165"/>
      <c r="K112" s="165"/>
      <c r="L112" s="165"/>
      <c r="M112" s="165"/>
      <c r="N112" s="165"/>
      <c r="O112" s="165"/>
      <c r="P112" s="165"/>
      <c r="Q112" s="166"/>
      <c r="R112" s="8"/>
      <c r="S112" s="8"/>
      <c r="T112" s="8"/>
      <c r="U112" s="8"/>
      <c r="V112" s="8"/>
      <c r="W112" s="8"/>
      <c r="X112" s="8"/>
      <c r="Y112" s="8"/>
      <c r="Z112" s="8"/>
      <c r="AA112" s="8"/>
      <c r="AB112" s="8"/>
      <c r="AC112" s="8"/>
      <c r="AD112" s="8"/>
      <c r="AE112" s="8"/>
      <c r="AF112" s="8"/>
    </row>
    <row r="113" spans="1:32" ht="13.5" customHeight="1" x14ac:dyDescent="0.2">
      <c r="A113" s="37"/>
      <c r="B113" s="38"/>
      <c r="C113" s="168"/>
      <c r="D113" s="44"/>
      <c r="E113" s="170"/>
      <c r="F113" s="171" t="s">
        <v>52</v>
      </c>
      <c r="G113" s="165"/>
      <c r="H113" s="166"/>
      <c r="I113" s="171" t="s">
        <v>53</v>
      </c>
      <c r="J113" s="165"/>
      <c r="K113" s="166"/>
      <c r="L113" s="171" t="s">
        <v>54</v>
      </c>
      <c r="M113" s="165"/>
      <c r="N113" s="166"/>
      <c r="O113" s="171" t="s">
        <v>55</v>
      </c>
      <c r="P113" s="165"/>
      <c r="Q113" s="166"/>
      <c r="R113" s="8"/>
      <c r="S113" s="8"/>
      <c r="T113" s="8"/>
      <c r="U113" s="8"/>
      <c r="V113" s="8"/>
      <c r="W113" s="8"/>
      <c r="X113" s="8"/>
      <c r="Y113" s="8"/>
      <c r="Z113" s="8"/>
      <c r="AA113" s="8"/>
      <c r="AB113" s="8"/>
      <c r="AC113" s="8"/>
      <c r="AD113" s="8"/>
      <c r="AE113" s="8"/>
      <c r="AF113" s="8"/>
    </row>
    <row r="114" spans="1:32" ht="15.75" customHeight="1" x14ac:dyDescent="0.2">
      <c r="A114" s="45"/>
      <c r="B114" s="38"/>
      <c r="C114" s="46"/>
      <c r="D114" s="47"/>
      <c r="E114" s="48"/>
      <c r="F114" s="49" t="s">
        <v>56</v>
      </c>
      <c r="G114" s="50" t="s">
        <v>57</v>
      </c>
      <c r="H114" s="51" t="s">
        <v>58</v>
      </c>
      <c r="I114" s="49" t="s">
        <v>56</v>
      </c>
      <c r="J114" s="50" t="s">
        <v>57</v>
      </c>
      <c r="K114" s="51" t="s">
        <v>58</v>
      </c>
      <c r="L114" s="49" t="s">
        <v>56</v>
      </c>
      <c r="M114" s="50" t="s">
        <v>57</v>
      </c>
      <c r="N114" s="51" t="s">
        <v>58</v>
      </c>
      <c r="O114" s="49" t="s">
        <v>56</v>
      </c>
      <c r="P114" s="50" t="s">
        <v>57</v>
      </c>
      <c r="Q114" s="51" t="s">
        <v>58</v>
      </c>
      <c r="R114" s="52"/>
      <c r="S114" s="52"/>
      <c r="T114" s="52"/>
      <c r="U114" s="52"/>
      <c r="V114" s="52"/>
      <c r="W114" s="52"/>
      <c r="X114" s="52"/>
      <c r="Y114" s="52"/>
      <c r="Z114" s="52"/>
      <c r="AA114" s="52"/>
      <c r="AB114" s="52"/>
      <c r="AC114" s="52"/>
      <c r="AD114" s="52"/>
      <c r="AE114" s="52"/>
      <c r="AF114" s="52"/>
    </row>
    <row r="115" spans="1:32" ht="15.75" customHeight="1" x14ac:dyDescent="0.2">
      <c r="A115" s="37"/>
      <c r="B115" s="53">
        <v>14.1</v>
      </c>
      <c r="C115" s="54" t="s">
        <v>119</v>
      </c>
      <c r="D115" s="47"/>
      <c r="E115" s="63">
        <f>(G115+J115+M115+P115)/(H115+K115+N115+Q115)</f>
        <v>1.0172413793103448</v>
      </c>
      <c r="F115" s="63">
        <f t="shared" ref="F115:F117" si="68">G115/H115</f>
        <v>1.0172413793103448</v>
      </c>
      <c r="G115" s="88">
        <v>59</v>
      </c>
      <c r="H115" s="63">
        <f>+'Hoja de trabajo'!D38</f>
        <v>58</v>
      </c>
      <c r="I115" s="63" t="e">
        <f t="shared" ref="I115:I117" si="69">J115/K115</f>
        <v>#DIV/0!</v>
      </c>
      <c r="J115" s="110"/>
      <c r="K115" s="63"/>
      <c r="L115" s="63" t="e">
        <f t="shared" ref="L115:L117" si="70">M115/N115</f>
        <v>#DIV/0!</v>
      </c>
      <c r="M115" s="102"/>
      <c r="N115" s="63"/>
      <c r="O115" s="63" t="e">
        <f t="shared" ref="O115:O117" si="71">P115/Q115</f>
        <v>#DIV/0!</v>
      </c>
      <c r="P115" s="88"/>
      <c r="Q115" s="63"/>
      <c r="R115" s="8"/>
      <c r="S115" s="8"/>
      <c r="T115" s="8"/>
      <c r="U115" s="8"/>
      <c r="V115" s="8"/>
      <c r="W115" s="8"/>
      <c r="X115" s="8"/>
      <c r="Y115" s="8"/>
      <c r="Z115" s="8"/>
      <c r="AA115" s="8"/>
      <c r="AB115" s="8"/>
      <c r="AC115" s="8"/>
      <c r="AD115" s="8"/>
      <c r="AE115" s="8"/>
      <c r="AF115" s="11"/>
    </row>
    <row r="116" spans="1:32" ht="15.75" customHeight="1" x14ac:dyDescent="0.2">
      <c r="A116" s="37"/>
      <c r="B116" s="53">
        <v>14.2</v>
      </c>
      <c r="C116" s="54" t="s">
        <v>120</v>
      </c>
      <c r="D116" s="47"/>
      <c r="E116" s="63">
        <f t="shared" ref="E116:E117" si="72">(AVERAGE(G116,J116,M116,P116)/(AVERAGE(H116,K116,N116,Q116)))</f>
        <v>0.15126676602086439</v>
      </c>
      <c r="F116" s="63">
        <f t="shared" si="68"/>
        <v>0.15126676602086439</v>
      </c>
      <c r="G116" s="109">
        <v>406</v>
      </c>
      <c r="H116" s="102">
        <v>2684</v>
      </c>
      <c r="I116" s="63">
        <f t="shared" si="69"/>
        <v>0</v>
      </c>
      <c r="J116" s="110"/>
      <c r="K116" s="102">
        <v>2684</v>
      </c>
      <c r="L116" s="63">
        <f t="shared" si="70"/>
        <v>0</v>
      </c>
      <c r="M116" s="102"/>
      <c r="N116" s="102">
        <v>2684</v>
      </c>
      <c r="O116" s="63">
        <f t="shared" si="71"/>
        <v>0</v>
      </c>
      <c r="P116" s="88"/>
      <c r="Q116" s="102">
        <v>2684</v>
      </c>
      <c r="R116" s="8"/>
      <c r="S116" s="8"/>
      <c r="T116" s="8"/>
      <c r="U116" s="8"/>
      <c r="V116" s="8"/>
      <c r="W116" s="8"/>
      <c r="X116" s="8"/>
      <c r="Y116" s="8"/>
      <c r="Z116" s="8"/>
      <c r="AA116" s="8"/>
      <c r="AB116" s="8"/>
      <c r="AC116" s="8"/>
      <c r="AD116" s="8"/>
      <c r="AE116" s="8"/>
      <c r="AF116" s="11"/>
    </row>
    <row r="117" spans="1:32" ht="15.75" customHeight="1" x14ac:dyDescent="0.2">
      <c r="A117" s="37"/>
      <c r="B117" s="53">
        <v>14.3</v>
      </c>
      <c r="C117" s="54" t="s">
        <v>121</v>
      </c>
      <c r="D117" s="47"/>
      <c r="E117" s="63">
        <f t="shared" si="72"/>
        <v>0.05</v>
      </c>
      <c r="F117" s="63">
        <f t="shared" si="68"/>
        <v>0.05</v>
      </c>
      <c r="G117" s="109">
        <v>38</v>
      </c>
      <c r="H117" s="102">
        <v>760</v>
      </c>
      <c r="I117" s="63">
        <f t="shared" si="69"/>
        <v>0</v>
      </c>
      <c r="J117" s="110"/>
      <c r="K117" s="102">
        <v>760</v>
      </c>
      <c r="L117" s="63">
        <f t="shared" si="70"/>
        <v>0</v>
      </c>
      <c r="M117" s="102"/>
      <c r="N117" s="102">
        <v>760</v>
      </c>
      <c r="O117" s="63">
        <f t="shared" si="71"/>
        <v>0</v>
      </c>
      <c r="P117" s="88"/>
      <c r="Q117" s="102">
        <v>760</v>
      </c>
      <c r="R117" s="8"/>
      <c r="S117" s="8"/>
      <c r="T117" s="8"/>
      <c r="U117" s="8"/>
      <c r="V117" s="8"/>
      <c r="W117" s="8"/>
      <c r="X117" s="8"/>
      <c r="Y117" s="8"/>
      <c r="Z117" s="8"/>
      <c r="AA117" s="8"/>
      <c r="AB117" s="8"/>
      <c r="AC117" s="8"/>
      <c r="AD117" s="8"/>
      <c r="AE117" s="8"/>
      <c r="AF117" s="11"/>
    </row>
    <row r="118" spans="1:32" ht="15.75" customHeight="1" x14ac:dyDescent="0.2">
      <c r="A118" s="37"/>
      <c r="B118" s="56"/>
      <c r="C118" s="65"/>
      <c r="D118" s="66"/>
      <c r="E118" s="172"/>
      <c r="F118" s="112"/>
      <c r="G118" s="112"/>
      <c r="H118" s="112"/>
      <c r="I118" s="112"/>
      <c r="J118" s="112"/>
      <c r="K118" s="112"/>
      <c r="L118" s="112"/>
      <c r="M118" s="112"/>
      <c r="N118" s="112"/>
      <c r="O118" s="112"/>
      <c r="P118" s="112"/>
      <c r="Q118" s="163"/>
      <c r="R118" s="8"/>
      <c r="S118" s="8"/>
      <c r="T118" s="8"/>
      <c r="U118" s="8"/>
      <c r="V118" s="8"/>
      <c r="W118" s="8"/>
      <c r="X118" s="8"/>
      <c r="Y118" s="8"/>
      <c r="Z118" s="8"/>
      <c r="AA118" s="8"/>
      <c r="AB118" s="8"/>
      <c r="AC118" s="8"/>
      <c r="AD118" s="8"/>
      <c r="AE118" s="8"/>
      <c r="AF118" s="8"/>
    </row>
    <row r="119" spans="1:32" ht="13.5" customHeight="1" x14ac:dyDescent="0.2">
      <c r="A119" s="37"/>
      <c r="B119" s="38"/>
      <c r="C119" s="193" t="s">
        <v>122</v>
      </c>
      <c r="D119" s="44"/>
      <c r="E119" s="194" t="s">
        <v>50</v>
      </c>
      <c r="F119" s="188" t="s">
        <v>51</v>
      </c>
      <c r="G119" s="165"/>
      <c r="H119" s="165"/>
      <c r="I119" s="165"/>
      <c r="J119" s="165"/>
      <c r="K119" s="165"/>
      <c r="L119" s="165"/>
      <c r="M119" s="165"/>
      <c r="N119" s="165"/>
      <c r="O119" s="165"/>
      <c r="P119" s="165"/>
      <c r="Q119" s="166"/>
      <c r="R119" s="8"/>
      <c r="S119" s="8"/>
      <c r="T119" s="8"/>
      <c r="U119" s="8"/>
      <c r="V119" s="8"/>
      <c r="W119" s="8"/>
      <c r="X119" s="8"/>
      <c r="Y119" s="8"/>
      <c r="Z119" s="8"/>
      <c r="AA119" s="8"/>
      <c r="AB119" s="8"/>
      <c r="AC119" s="8"/>
      <c r="AD119" s="8"/>
      <c r="AE119" s="8"/>
      <c r="AF119" s="8"/>
    </row>
    <row r="120" spans="1:32" ht="13.5" customHeight="1" x14ac:dyDescent="0.2">
      <c r="A120" s="37"/>
      <c r="B120" s="38"/>
      <c r="C120" s="168"/>
      <c r="D120" s="44"/>
      <c r="E120" s="170"/>
      <c r="F120" s="189" t="s">
        <v>52</v>
      </c>
      <c r="G120" s="165"/>
      <c r="H120" s="166"/>
      <c r="I120" s="189" t="s">
        <v>53</v>
      </c>
      <c r="J120" s="165"/>
      <c r="K120" s="166"/>
      <c r="L120" s="189" t="s">
        <v>54</v>
      </c>
      <c r="M120" s="165"/>
      <c r="N120" s="166"/>
      <c r="O120" s="189" t="s">
        <v>55</v>
      </c>
      <c r="P120" s="165"/>
      <c r="Q120" s="166"/>
      <c r="R120" s="8"/>
      <c r="S120" s="8"/>
      <c r="T120" s="8"/>
      <c r="U120" s="8"/>
      <c r="V120" s="8"/>
      <c r="W120" s="8"/>
      <c r="X120" s="8"/>
      <c r="Y120" s="8"/>
      <c r="Z120" s="8"/>
      <c r="AA120" s="8"/>
      <c r="AB120" s="8"/>
      <c r="AC120" s="8"/>
      <c r="AD120" s="8"/>
      <c r="AE120" s="8"/>
      <c r="AF120" s="8"/>
    </row>
    <row r="121" spans="1:32" ht="15.75" customHeight="1" x14ac:dyDescent="0.2">
      <c r="A121" s="45"/>
      <c r="B121" s="38"/>
      <c r="C121" s="46"/>
      <c r="D121" s="47"/>
      <c r="E121" s="48"/>
      <c r="F121" s="49" t="s">
        <v>123</v>
      </c>
      <c r="G121" s="50" t="s">
        <v>57</v>
      </c>
      <c r="H121" s="51" t="s">
        <v>58</v>
      </c>
      <c r="I121" s="67" t="s">
        <v>123</v>
      </c>
      <c r="J121" s="50" t="s">
        <v>57</v>
      </c>
      <c r="K121" s="51" t="s">
        <v>58</v>
      </c>
      <c r="L121" s="67" t="s">
        <v>123</v>
      </c>
      <c r="M121" s="50" t="s">
        <v>57</v>
      </c>
      <c r="N121" s="51" t="s">
        <v>58</v>
      </c>
      <c r="O121" s="67" t="s">
        <v>123</v>
      </c>
      <c r="P121" s="50" t="s">
        <v>57</v>
      </c>
      <c r="Q121" s="51" t="s">
        <v>58</v>
      </c>
      <c r="R121" s="52"/>
      <c r="S121" s="52"/>
      <c r="T121" s="52"/>
      <c r="U121" s="52"/>
      <c r="V121" s="52"/>
      <c r="W121" s="52"/>
      <c r="X121" s="52"/>
      <c r="Y121" s="52"/>
      <c r="Z121" s="52"/>
      <c r="AA121" s="52"/>
      <c r="AB121" s="52"/>
      <c r="AC121" s="52"/>
      <c r="AD121" s="52"/>
      <c r="AE121" s="52"/>
      <c r="AF121" s="52"/>
    </row>
    <row r="122" spans="1:32" ht="15.75" customHeight="1" x14ac:dyDescent="0.2">
      <c r="A122" s="37"/>
      <c r="B122" s="53">
        <v>15.1</v>
      </c>
      <c r="C122" s="54" t="s">
        <v>124</v>
      </c>
      <c r="D122" s="47"/>
      <c r="E122" s="63">
        <f>(AVERAGE(G122,J122,M122,P122)/AVERAGE(H122,K122,N122,Q122))</f>
        <v>1.0819672131147542</v>
      </c>
      <c r="F122" s="63">
        <f t="shared" ref="F122:F123" si="73">G122/H122</f>
        <v>0.28260869565217389</v>
      </c>
      <c r="G122" s="109">
        <v>26</v>
      </c>
      <c r="H122" s="63">
        <f>H96</f>
        <v>92</v>
      </c>
      <c r="I122" s="63">
        <f t="shared" ref="I122:I123" si="74">J122/K122</f>
        <v>0.80219780219780223</v>
      </c>
      <c r="J122" s="88">
        <v>73</v>
      </c>
      <c r="K122" s="63">
        <f>K96</f>
        <v>91</v>
      </c>
      <c r="L122" s="63" t="e">
        <f t="shared" ref="L122:L123" si="75">M122/N122</f>
        <v>#DIV/0!</v>
      </c>
      <c r="M122" s="88"/>
      <c r="N122" s="63">
        <f>N96</f>
        <v>0</v>
      </c>
      <c r="O122" s="63" t="e">
        <f t="shared" ref="O122:O123" si="76">P122/Q122</f>
        <v>#DIV/0!</v>
      </c>
      <c r="P122" s="88"/>
      <c r="Q122" s="63">
        <f>Q96</f>
        <v>0</v>
      </c>
      <c r="R122" s="8"/>
      <c r="S122" s="8"/>
      <c r="T122" s="8"/>
      <c r="U122" s="8"/>
      <c r="V122" s="8"/>
      <c r="W122" s="8"/>
      <c r="X122" s="8"/>
      <c r="Y122" s="8"/>
      <c r="Z122" s="8"/>
      <c r="AA122" s="8"/>
      <c r="AB122" s="8"/>
      <c r="AC122" s="8"/>
      <c r="AD122" s="8"/>
      <c r="AE122" s="8"/>
      <c r="AF122" s="11"/>
    </row>
    <row r="123" spans="1:32" ht="15.75" customHeight="1" x14ac:dyDescent="0.2">
      <c r="A123" s="37"/>
      <c r="B123" s="53">
        <v>15.2</v>
      </c>
      <c r="C123" s="54" t="s">
        <v>125</v>
      </c>
      <c r="D123" s="47"/>
      <c r="E123" s="63" t="e">
        <f>(AVERAGE(G123,J123,M123,P123)/(H123))</f>
        <v>#DIV/0!</v>
      </c>
      <c r="F123" s="63" t="e">
        <f t="shared" si="73"/>
        <v>#DIV/0!</v>
      </c>
      <c r="G123" s="109">
        <v>1024</v>
      </c>
      <c r="H123" s="64"/>
      <c r="I123" s="63" t="e">
        <f t="shared" si="74"/>
        <v>#DIV/0!</v>
      </c>
      <c r="J123" s="88">
        <v>742</v>
      </c>
      <c r="K123" s="64"/>
      <c r="L123" s="63" t="e">
        <f t="shared" si="75"/>
        <v>#DIV/0!</v>
      </c>
      <c r="M123" s="88"/>
      <c r="N123" s="64"/>
      <c r="O123" s="63" t="e">
        <f t="shared" si="76"/>
        <v>#DIV/0!</v>
      </c>
      <c r="P123" s="88"/>
      <c r="Q123" s="64"/>
      <c r="R123" s="8"/>
      <c r="S123" s="8"/>
      <c r="T123" s="8"/>
      <c r="U123" s="8"/>
      <c r="V123" s="8"/>
      <c r="W123" s="8"/>
      <c r="X123" s="8"/>
      <c r="Y123" s="8"/>
      <c r="Z123" s="8"/>
      <c r="AA123" s="8"/>
      <c r="AB123" s="8"/>
      <c r="AC123" s="8"/>
      <c r="AD123" s="8"/>
      <c r="AE123" s="8"/>
      <c r="AF123" s="11"/>
    </row>
    <row r="124" spans="1:32" ht="15.75" customHeight="1" x14ac:dyDescent="0.2">
      <c r="A124" s="37"/>
      <c r="B124" s="38"/>
      <c r="C124" s="65"/>
      <c r="D124" s="65"/>
      <c r="E124" s="68"/>
      <c r="F124" s="68"/>
      <c r="G124" s="68"/>
      <c r="H124" s="68"/>
      <c r="I124" s="68"/>
      <c r="J124" s="68"/>
      <c r="K124" s="68"/>
      <c r="L124" s="68"/>
      <c r="M124" s="68"/>
      <c r="N124" s="68"/>
      <c r="O124" s="68"/>
      <c r="P124" s="68"/>
      <c r="Q124" s="68"/>
      <c r="R124" s="8"/>
      <c r="S124" s="8"/>
      <c r="T124" s="8"/>
      <c r="U124" s="8"/>
      <c r="V124" s="8"/>
      <c r="W124" s="8"/>
      <c r="X124" s="8"/>
      <c r="Y124" s="8"/>
      <c r="Z124" s="8"/>
      <c r="AA124" s="8"/>
      <c r="AB124" s="8"/>
      <c r="AC124" s="8"/>
      <c r="AD124" s="8"/>
      <c r="AE124" s="8"/>
      <c r="AF124" s="8"/>
    </row>
    <row r="125" spans="1:32" ht="11.25" customHeight="1" x14ac:dyDescent="0.2">
      <c r="A125" s="33"/>
      <c r="B125" s="33"/>
      <c r="C125" s="35"/>
      <c r="D125" s="35"/>
      <c r="E125" s="36"/>
      <c r="F125" s="36"/>
      <c r="G125" s="36"/>
      <c r="H125" s="36"/>
      <c r="I125" s="36"/>
      <c r="J125" s="36"/>
      <c r="K125" s="36"/>
      <c r="L125" s="36"/>
      <c r="M125" s="36"/>
      <c r="N125" s="36"/>
      <c r="O125" s="36"/>
      <c r="P125" s="36"/>
      <c r="Q125" s="36"/>
      <c r="R125" s="35"/>
      <c r="S125" s="35"/>
      <c r="T125" s="35"/>
      <c r="U125" s="35"/>
      <c r="V125" s="35"/>
      <c r="W125" s="35"/>
      <c r="X125" s="35"/>
      <c r="Y125" s="35"/>
      <c r="Z125" s="35"/>
      <c r="AA125" s="35"/>
      <c r="AB125" s="35"/>
      <c r="AC125" s="35"/>
      <c r="AD125" s="35"/>
      <c r="AE125" s="35"/>
      <c r="AF125" s="35"/>
    </row>
    <row r="126" spans="1:32" ht="15.75" customHeight="1" x14ac:dyDescent="0.2">
      <c r="A126" s="37"/>
      <c r="B126" s="38"/>
      <c r="C126" s="8"/>
      <c r="D126" s="66"/>
      <c r="E126" s="44"/>
      <c r="F126" s="195"/>
      <c r="G126" s="112"/>
      <c r="H126" s="112"/>
      <c r="I126" s="112"/>
      <c r="J126" s="112"/>
      <c r="K126" s="112"/>
      <c r="L126" s="112"/>
      <c r="M126" s="112"/>
      <c r="N126" s="112"/>
      <c r="O126" s="112"/>
      <c r="P126" s="112"/>
      <c r="Q126" s="112"/>
      <c r="R126" s="8"/>
      <c r="S126" s="8"/>
      <c r="T126" s="8"/>
      <c r="U126" s="8"/>
      <c r="V126" s="8"/>
      <c r="W126" s="8"/>
      <c r="X126" s="8"/>
      <c r="Y126" s="8"/>
      <c r="Z126" s="8"/>
      <c r="AA126" s="8"/>
      <c r="AB126" s="8"/>
      <c r="AC126" s="8"/>
      <c r="AD126" s="8"/>
      <c r="AE126" s="8"/>
      <c r="AF126" s="8"/>
    </row>
    <row r="127" spans="1:32" ht="19.5" customHeight="1" x14ac:dyDescent="0.2">
      <c r="A127" s="37"/>
      <c r="B127" s="38"/>
      <c r="C127" s="188" t="s">
        <v>126</v>
      </c>
      <c r="D127" s="165"/>
      <c r="E127" s="196"/>
      <c r="F127" s="188" t="s">
        <v>127</v>
      </c>
      <c r="G127" s="165"/>
      <c r="H127" s="165"/>
      <c r="I127" s="165"/>
      <c r="J127" s="165"/>
      <c r="K127" s="165"/>
      <c r="L127" s="165"/>
      <c r="M127" s="165"/>
      <c r="N127" s="165"/>
      <c r="O127" s="165"/>
      <c r="P127" s="165"/>
      <c r="Q127" s="196"/>
      <c r="R127" s="8"/>
      <c r="S127" s="8"/>
      <c r="T127" s="8"/>
      <c r="U127" s="8"/>
      <c r="V127" s="8"/>
      <c r="W127" s="8"/>
      <c r="X127" s="8"/>
      <c r="Y127" s="8"/>
      <c r="Z127" s="8"/>
      <c r="AA127" s="8"/>
      <c r="AB127" s="8"/>
      <c r="AC127" s="8"/>
      <c r="AD127" s="8"/>
      <c r="AE127" s="8"/>
      <c r="AF127" s="8"/>
    </row>
    <row r="128" spans="1:32" ht="33.75" customHeight="1" x14ac:dyDescent="0.2">
      <c r="A128" s="197" t="s">
        <v>128</v>
      </c>
      <c r="B128" s="69">
        <v>1.1000000000000001</v>
      </c>
      <c r="C128" s="190" t="s">
        <v>221</v>
      </c>
      <c r="D128" s="191"/>
      <c r="E128" s="192"/>
      <c r="F128" s="190" t="s">
        <v>181</v>
      </c>
      <c r="G128" s="191"/>
      <c r="H128" s="191"/>
      <c r="I128" s="191"/>
      <c r="J128" s="191"/>
      <c r="K128" s="191"/>
      <c r="L128" s="191"/>
      <c r="M128" s="191"/>
      <c r="N128" s="191"/>
      <c r="O128" s="191"/>
      <c r="P128" s="191"/>
      <c r="Q128" s="192"/>
      <c r="R128" s="8"/>
      <c r="S128" s="8"/>
      <c r="T128" s="8"/>
      <c r="U128" s="8"/>
      <c r="V128" s="8"/>
      <c r="W128" s="8"/>
      <c r="X128" s="8"/>
      <c r="Y128" s="8"/>
      <c r="Z128" s="8"/>
      <c r="AA128" s="8"/>
      <c r="AB128" s="8"/>
      <c r="AC128" s="8"/>
      <c r="AD128" s="8"/>
      <c r="AE128" s="8"/>
      <c r="AF128" s="8"/>
    </row>
    <row r="129" spans="1:32" ht="25.5" customHeight="1" x14ac:dyDescent="0.2">
      <c r="A129" s="198"/>
      <c r="B129" s="69">
        <v>1.2</v>
      </c>
      <c r="C129" s="190" t="s">
        <v>221</v>
      </c>
      <c r="D129" s="191"/>
      <c r="E129" s="192"/>
      <c r="F129" s="190" t="s">
        <v>181</v>
      </c>
      <c r="G129" s="191"/>
      <c r="H129" s="191"/>
      <c r="I129" s="191"/>
      <c r="J129" s="191"/>
      <c r="K129" s="191"/>
      <c r="L129" s="191"/>
      <c r="M129" s="191"/>
      <c r="N129" s="191"/>
      <c r="O129" s="191"/>
      <c r="P129" s="191"/>
      <c r="Q129" s="192"/>
      <c r="R129" s="8"/>
      <c r="S129" s="8"/>
      <c r="T129" s="8"/>
      <c r="U129" s="8"/>
      <c r="V129" s="8"/>
      <c r="W129" s="8"/>
      <c r="X129" s="8"/>
      <c r="Y129" s="8"/>
      <c r="Z129" s="8"/>
      <c r="AA129" s="8"/>
      <c r="AB129" s="8"/>
      <c r="AC129" s="8"/>
      <c r="AD129" s="8"/>
      <c r="AE129" s="8"/>
      <c r="AF129" s="8"/>
    </row>
    <row r="130" spans="1:32" ht="33" customHeight="1" x14ac:dyDescent="0.2">
      <c r="A130" s="198"/>
      <c r="B130" s="69">
        <v>1.3</v>
      </c>
      <c r="C130" s="190" t="s">
        <v>222</v>
      </c>
      <c r="D130" s="191"/>
      <c r="E130" s="192"/>
      <c r="F130" s="190" t="s">
        <v>181</v>
      </c>
      <c r="G130" s="191"/>
      <c r="H130" s="191"/>
      <c r="I130" s="191"/>
      <c r="J130" s="191"/>
      <c r="K130" s="191"/>
      <c r="L130" s="191"/>
      <c r="M130" s="191"/>
      <c r="N130" s="191"/>
      <c r="O130" s="191"/>
      <c r="P130" s="191"/>
      <c r="Q130" s="192"/>
      <c r="R130" s="8"/>
      <c r="S130" s="8"/>
      <c r="T130" s="8"/>
      <c r="U130" s="8"/>
      <c r="V130" s="8"/>
      <c r="W130" s="8"/>
      <c r="X130" s="8"/>
      <c r="Y130" s="8"/>
      <c r="Z130" s="8"/>
      <c r="AA130" s="8"/>
      <c r="AB130" s="8"/>
      <c r="AC130" s="8"/>
      <c r="AD130" s="8"/>
      <c r="AE130" s="8"/>
      <c r="AF130" s="8"/>
    </row>
    <row r="131" spans="1:32" ht="33.75" customHeight="1" x14ac:dyDescent="0.2">
      <c r="A131" s="198"/>
      <c r="B131" s="69">
        <v>1.4</v>
      </c>
      <c r="C131" s="190" t="s">
        <v>222</v>
      </c>
      <c r="D131" s="191"/>
      <c r="E131" s="192"/>
      <c r="F131" s="190" t="s">
        <v>181</v>
      </c>
      <c r="G131" s="191"/>
      <c r="H131" s="191"/>
      <c r="I131" s="191"/>
      <c r="J131" s="191"/>
      <c r="K131" s="191"/>
      <c r="L131" s="191"/>
      <c r="M131" s="191"/>
      <c r="N131" s="191"/>
      <c r="O131" s="191"/>
      <c r="P131" s="191"/>
      <c r="Q131" s="192"/>
      <c r="R131" s="8"/>
      <c r="S131" s="8"/>
      <c r="T131" s="8"/>
      <c r="U131" s="8"/>
      <c r="V131" s="8"/>
      <c r="W131" s="8"/>
      <c r="X131" s="8"/>
      <c r="Y131" s="8"/>
      <c r="Z131" s="8"/>
      <c r="AA131" s="8"/>
      <c r="AB131" s="8"/>
      <c r="AC131" s="8"/>
      <c r="AD131" s="8"/>
      <c r="AE131" s="8"/>
      <c r="AF131" s="8"/>
    </row>
    <row r="132" spans="1:32" ht="53" customHeight="1" x14ac:dyDescent="0.2">
      <c r="A132" s="198"/>
      <c r="B132" s="69">
        <v>1.5</v>
      </c>
      <c r="C132" s="190" t="s">
        <v>222</v>
      </c>
      <c r="D132" s="191"/>
      <c r="E132" s="192"/>
      <c r="F132" s="190" t="s">
        <v>181</v>
      </c>
      <c r="G132" s="191"/>
      <c r="H132" s="191"/>
      <c r="I132" s="191"/>
      <c r="J132" s="191"/>
      <c r="K132" s="191"/>
      <c r="L132" s="191"/>
      <c r="M132" s="191"/>
      <c r="N132" s="191"/>
      <c r="O132" s="191"/>
      <c r="P132" s="191"/>
      <c r="Q132" s="192"/>
      <c r="R132" s="8"/>
      <c r="S132" s="8"/>
      <c r="T132" s="8"/>
      <c r="U132" s="8"/>
      <c r="V132" s="8"/>
      <c r="W132" s="8"/>
      <c r="X132" s="8"/>
      <c r="Y132" s="8"/>
      <c r="Z132" s="8"/>
      <c r="AA132" s="8"/>
      <c r="AB132" s="8"/>
      <c r="AC132" s="8"/>
      <c r="AD132" s="8"/>
      <c r="AE132" s="8"/>
      <c r="AF132" s="8"/>
    </row>
    <row r="133" spans="1:32" ht="44" customHeight="1" x14ac:dyDescent="0.2">
      <c r="A133" s="168"/>
      <c r="B133" s="69">
        <v>1.6</v>
      </c>
      <c r="C133" s="190" t="s">
        <v>222</v>
      </c>
      <c r="D133" s="191"/>
      <c r="E133" s="192"/>
      <c r="F133" s="190" t="s">
        <v>181</v>
      </c>
      <c r="G133" s="191"/>
      <c r="H133" s="191"/>
      <c r="I133" s="191"/>
      <c r="J133" s="191"/>
      <c r="K133" s="191"/>
      <c r="L133" s="191"/>
      <c r="M133" s="191"/>
      <c r="N133" s="191"/>
      <c r="O133" s="191"/>
      <c r="P133" s="191"/>
      <c r="Q133" s="192"/>
      <c r="R133" s="8"/>
      <c r="S133" s="8"/>
      <c r="T133" s="8"/>
      <c r="U133" s="8"/>
      <c r="V133" s="8"/>
      <c r="W133" s="8"/>
      <c r="X133" s="8"/>
      <c r="Y133" s="8"/>
      <c r="Z133" s="8"/>
      <c r="AA133" s="8"/>
      <c r="AB133" s="8"/>
      <c r="AC133" s="8"/>
      <c r="AD133" s="8"/>
      <c r="AE133" s="8"/>
      <c r="AF133" s="8"/>
    </row>
    <row r="134" spans="1:32" ht="41" customHeight="1" x14ac:dyDescent="0.2">
      <c r="A134" s="199" t="s">
        <v>129</v>
      </c>
      <c r="B134" s="56">
        <v>2.1</v>
      </c>
      <c r="C134" s="185" t="s">
        <v>223</v>
      </c>
      <c r="D134" s="186"/>
      <c r="E134" s="187"/>
      <c r="F134" s="185" t="s">
        <v>182</v>
      </c>
      <c r="G134" s="186"/>
      <c r="H134" s="186"/>
      <c r="I134" s="186"/>
      <c r="J134" s="186"/>
      <c r="K134" s="186"/>
      <c r="L134" s="186"/>
      <c r="M134" s="186"/>
      <c r="N134" s="186"/>
      <c r="O134" s="186"/>
      <c r="P134" s="186"/>
      <c r="Q134" s="187"/>
      <c r="R134" s="8"/>
      <c r="S134" s="8"/>
      <c r="T134" s="8"/>
      <c r="U134" s="8"/>
      <c r="V134" s="8"/>
      <c r="W134" s="8"/>
      <c r="X134" s="8"/>
      <c r="Y134" s="8"/>
      <c r="Z134" s="8"/>
      <c r="AA134" s="8"/>
      <c r="AB134" s="8"/>
      <c r="AC134" s="8"/>
      <c r="AD134" s="8"/>
      <c r="AE134" s="8"/>
      <c r="AF134" s="8"/>
    </row>
    <row r="135" spans="1:32" ht="25.5" customHeight="1" x14ac:dyDescent="0.2">
      <c r="A135" s="112"/>
      <c r="B135" s="56">
        <v>2.2000000000000002</v>
      </c>
      <c r="C135" s="185" t="s">
        <v>224</v>
      </c>
      <c r="D135" s="186"/>
      <c r="E135" s="187"/>
      <c r="F135" s="185" t="s">
        <v>183</v>
      </c>
      <c r="G135" s="186"/>
      <c r="H135" s="186"/>
      <c r="I135" s="186"/>
      <c r="J135" s="186"/>
      <c r="K135" s="186"/>
      <c r="L135" s="186"/>
      <c r="M135" s="186"/>
      <c r="N135" s="186"/>
      <c r="O135" s="186"/>
      <c r="P135" s="186"/>
      <c r="Q135" s="187"/>
      <c r="R135" s="8"/>
      <c r="S135" s="8"/>
      <c r="T135" s="8"/>
      <c r="U135" s="8"/>
      <c r="V135" s="8"/>
      <c r="W135" s="8"/>
      <c r="X135" s="8"/>
      <c r="Y135" s="8"/>
      <c r="Z135" s="8"/>
      <c r="AA135" s="8"/>
      <c r="AB135" s="8"/>
      <c r="AC135" s="8"/>
      <c r="AD135" s="8"/>
      <c r="AE135" s="8"/>
      <c r="AF135" s="8"/>
    </row>
    <row r="136" spans="1:32" ht="31.5" customHeight="1" x14ac:dyDescent="0.2">
      <c r="A136" s="112"/>
      <c r="B136" s="56">
        <v>2.2999999999999998</v>
      </c>
      <c r="C136" s="185" t="s">
        <v>225</v>
      </c>
      <c r="D136" s="186"/>
      <c r="E136" s="187"/>
      <c r="F136" s="185" t="s">
        <v>184</v>
      </c>
      <c r="G136" s="186"/>
      <c r="H136" s="186"/>
      <c r="I136" s="186"/>
      <c r="J136" s="186"/>
      <c r="K136" s="186"/>
      <c r="L136" s="186"/>
      <c r="M136" s="186"/>
      <c r="N136" s="186"/>
      <c r="O136" s="186"/>
      <c r="P136" s="186"/>
      <c r="Q136" s="187"/>
      <c r="R136" s="8"/>
      <c r="S136" s="8"/>
      <c r="T136" s="8"/>
      <c r="U136" s="8"/>
      <c r="V136" s="8"/>
      <c r="W136" s="8"/>
      <c r="X136" s="8"/>
      <c r="Y136" s="8"/>
      <c r="Z136" s="8"/>
      <c r="AA136" s="8"/>
      <c r="AB136" s="8"/>
      <c r="AC136" s="8"/>
      <c r="AD136" s="8"/>
      <c r="AE136" s="8"/>
      <c r="AF136" s="8"/>
    </row>
    <row r="137" spans="1:32" ht="40" customHeight="1" x14ac:dyDescent="0.2">
      <c r="A137" s="197" t="s">
        <v>130</v>
      </c>
      <c r="B137" s="69">
        <v>3.1</v>
      </c>
      <c r="C137" s="190" t="s">
        <v>226</v>
      </c>
      <c r="D137" s="191"/>
      <c r="E137" s="192"/>
      <c r="F137" s="190" t="s">
        <v>183</v>
      </c>
      <c r="G137" s="191"/>
      <c r="H137" s="191"/>
      <c r="I137" s="191"/>
      <c r="J137" s="191"/>
      <c r="K137" s="191"/>
      <c r="L137" s="191"/>
      <c r="M137" s="191"/>
      <c r="N137" s="191"/>
      <c r="O137" s="191"/>
      <c r="P137" s="191"/>
      <c r="Q137" s="192"/>
      <c r="R137" s="8"/>
      <c r="S137" s="8"/>
      <c r="T137" s="8"/>
      <c r="U137" s="8"/>
      <c r="V137" s="8"/>
      <c r="W137" s="8"/>
      <c r="X137" s="8"/>
      <c r="Y137" s="8"/>
      <c r="Z137" s="8"/>
      <c r="AA137" s="8"/>
      <c r="AB137" s="8"/>
      <c r="AC137" s="8"/>
      <c r="AD137" s="8"/>
      <c r="AE137" s="8"/>
      <c r="AF137" s="8"/>
    </row>
    <row r="138" spans="1:32" ht="40" customHeight="1" x14ac:dyDescent="0.2">
      <c r="A138" s="198"/>
      <c r="B138" s="69">
        <v>3.2</v>
      </c>
      <c r="C138" s="190" t="s">
        <v>226</v>
      </c>
      <c r="D138" s="191"/>
      <c r="E138" s="192"/>
      <c r="F138" s="190" t="s">
        <v>183</v>
      </c>
      <c r="G138" s="191"/>
      <c r="H138" s="191"/>
      <c r="I138" s="191"/>
      <c r="J138" s="191"/>
      <c r="K138" s="191"/>
      <c r="L138" s="191"/>
      <c r="M138" s="191"/>
      <c r="N138" s="191"/>
      <c r="O138" s="191"/>
      <c r="P138" s="191"/>
      <c r="Q138" s="192"/>
      <c r="R138" s="8"/>
      <c r="S138" s="8"/>
      <c r="T138" s="8"/>
      <c r="U138" s="8"/>
      <c r="V138" s="8"/>
      <c r="W138" s="8"/>
      <c r="X138" s="8"/>
      <c r="Y138" s="8"/>
      <c r="Z138" s="8"/>
      <c r="AA138" s="8"/>
      <c r="AB138" s="8"/>
      <c r="AC138" s="8"/>
      <c r="AD138" s="8"/>
      <c r="AE138" s="8"/>
      <c r="AF138" s="8"/>
    </row>
    <row r="139" spans="1:32" ht="40" customHeight="1" x14ac:dyDescent="0.2">
      <c r="A139" s="168"/>
      <c r="B139" s="69">
        <v>3.3</v>
      </c>
      <c r="C139" s="190" t="s">
        <v>227</v>
      </c>
      <c r="D139" s="191"/>
      <c r="E139" s="192"/>
      <c r="F139" s="190" t="s">
        <v>184</v>
      </c>
      <c r="G139" s="191"/>
      <c r="H139" s="191"/>
      <c r="I139" s="191"/>
      <c r="J139" s="191"/>
      <c r="K139" s="191"/>
      <c r="L139" s="191"/>
      <c r="M139" s="191"/>
      <c r="N139" s="191"/>
      <c r="O139" s="191"/>
      <c r="P139" s="191"/>
      <c r="Q139" s="192"/>
      <c r="R139" s="8"/>
      <c r="S139" s="8"/>
      <c r="T139" s="8"/>
      <c r="U139" s="8"/>
      <c r="V139" s="8"/>
      <c r="W139" s="8"/>
      <c r="X139" s="8"/>
      <c r="Y139" s="8"/>
      <c r="Z139" s="8"/>
      <c r="AA139" s="8"/>
      <c r="AB139" s="8"/>
      <c r="AC139" s="8"/>
      <c r="AD139" s="8"/>
      <c r="AE139" s="8"/>
      <c r="AF139" s="8"/>
    </row>
    <row r="140" spans="1:32" ht="46" customHeight="1" x14ac:dyDescent="0.2">
      <c r="A140" s="199" t="s">
        <v>131</v>
      </c>
      <c r="B140" s="56">
        <v>4.0999999999999996</v>
      </c>
      <c r="C140" s="185" t="s">
        <v>228</v>
      </c>
      <c r="D140" s="186"/>
      <c r="E140" s="187"/>
      <c r="F140" s="185" t="s">
        <v>185</v>
      </c>
      <c r="G140" s="186"/>
      <c r="H140" s="186"/>
      <c r="I140" s="186"/>
      <c r="J140" s="186"/>
      <c r="K140" s="186"/>
      <c r="L140" s="186"/>
      <c r="M140" s="186"/>
      <c r="N140" s="186"/>
      <c r="O140" s="186"/>
      <c r="P140" s="186"/>
      <c r="Q140" s="187"/>
      <c r="R140" s="8"/>
      <c r="S140" s="8"/>
      <c r="T140" s="8"/>
      <c r="U140" s="8"/>
      <c r="V140" s="8"/>
      <c r="W140" s="8"/>
      <c r="X140" s="8"/>
      <c r="Y140" s="8"/>
      <c r="Z140" s="8"/>
      <c r="AA140" s="8"/>
      <c r="AB140" s="8"/>
      <c r="AC140" s="8"/>
      <c r="AD140" s="8"/>
      <c r="AE140" s="8"/>
      <c r="AF140" s="8"/>
    </row>
    <row r="141" spans="1:32" ht="46" customHeight="1" x14ac:dyDescent="0.2">
      <c r="A141" s="112"/>
      <c r="B141" s="56">
        <v>4.2</v>
      </c>
      <c r="C141" s="185" t="s">
        <v>229</v>
      </c>
      <c r="D141" s="186"/>
      <c r="E141" s="187"/>
      <c r="F141" s="185" t="s">
        <v>186</v>
      </c>
      <c r="G141" s="186"/>
      <c r="H141" s="186"/>
      <c r="I141" s="186"/>
      <c r="J141" s="186"/>
      <c r="K141" s="186"/>
      <c r="L141" s="186"/>
      <c r="M141" s="186"/>
      <c r="N141" s="186"/>
      <c r="O141" s="186"/>
      <c r="P141" s="186"/>
      <c r="Q141" s="187"/>
      <c r="R141" s="8"/>
      <c r="S141" s="8"/>
      <c r="T141" s="8"/>
      <c r="U141" s="8"/>
      <c r="V141" s="8"/>
      <c r="W141" s="8"/>
      <c r="X141" s="8"/>
      <c r="Y141" s="8"/>
      <c r="Z141" s="8"/>
      <c r="AA141" s="8"/>
      <c r="AB141" s="8"/>
      <c r="AC141" s="8"/>
      <c r="AD141" s="8"/>
      <c r="AE141" s="8"/>
      <c r="AF141" s="8"/>
    </row>
    <row r="142" spans="1:32" ht="46" customHeight="1" x14ac:dyDescent="0.2">
      <c r="A142" s="112"/>
      <c r="B142" s="56">
        <v>4.3</v>
      </c>
      <c r="C142" s="185" t="s">
        <v>230</v>
      </c>
      <c r="D142" s="186"/>
      <c r="E142" s="187"/>
      <c r="F142" s="185" t="s">
        <v>187</v>
      </c>
      <c r="G142" s="186"/>
      <c r="H142" s="186"/>
      <c r="I142" s="186"/>
      <c r="J142" s="186"/>
      <c r="K142" s="186"/>
      <c r="L142" s="186"/>
      <c r="M142" s="186"/>
      <c r="N142" s="186"/>
      <c r="O142" s="186"/>
      <c r="P142" s="186"/>
      <c r="Q142" s="187"/>
      <c r="R142" s="8"/>
      <c r="S142" s="8"/>
      <c r="T142" s="8"/>
      <c r="U142" s="8"/>
      <c r="V142" s="8"/>
      <c r="W142" s="8"/>
      <c r="X142" s="8"/>
      <c r="Y142" s="8"/>
      <c r="Z142" s="8"/>
      <c r="AA142" s="8"/>
      <c r="AB142" s="8"/>
      <c r="AC142" s="8"/>
      <c r="AD142" s="8"/>
      <c r="AE142" s="8"/>
      <c r="AF142" s="8"/>
    </row>
    <row r="143" spans="1:32" ht="46" customHeight="1" x14ac:dyDescent="0.2">
      <c r="A143" s="112"/>
      <c r="B143" s="56">
        <v>4.4000000000000004</v>
      </c>
      <c r="C143" s="185" t="s">
        <v>231</v>
      </c>
      <c r="D143" s="186"/>
      <c r="E143" s="187"/>
      <c r="F143" s="185" t="s">
        <v>188</v>
      </c>
      <c r="G143" s="186"/>
      <c r="H143" s="186"/>
      <c r="I143" s="186"/>
      <c r="J143" s="186"/>
      <c r="K143" s="186"/>
      <c r="L143" s="186"/>
      <c r="M143" s="186"/>
      <c r="N143" s="186"/>
      <c r="O143" s="186"/>
      <c r="P143" s="186"/>
      <c r="Q143" s="187"/>
      <c r="R143" s="8"/>
      <c r="S143" s="8"/>
      <c r="T143" s="8"/>
      <c r="U143" s="8"/>
      <c r="V143" s="8"/>
      <c r="W143" s="8"/>
      <c r="X143" s="8"/>
      <c r="Y143" s="8"/>
      <c r="Z143" s="8"/>
      <c r="AA143" s="8"/>
      <c r="AB143" s="8"/>
      <c r="AC143" s="8"/>
      <c r="AD143" s="8"/>
      <c r="AE143" s="8"/>
      <c r="AF143" s="8"/>
    </row>
    <row r="144" spans="1:32" ht="47" customHeight="1" x14ac:dyDescent="0.2">
      <c r="A144" s="197" t="s">
        <v>132</v>
      </c>
      <c r="B144" s="69">
        <v>5.0999999999999996</v>
      </c>
      <c r="C144" s="190" t="s">
        <v>228</v>
      </c>
      <c r="D144" s="191"/>
      <c r="E144" s="192"/>
      <c r="F144" s="190" t="s">
        <v>189</v>
      </c>
      <c r="G144" s="191"/>
      <c r="H144" s="191"/>
      <c r="I144" s="191"/>
      <c r="J144" s="191"/>
      <c r="K144" s="191"/>
      <c r="L144" s="191"/>
      <c r="M144" s="191"/>
      <c r="N144" s="191"/>
      <c r="O144" s="191"/>
      <c r="P144" s="191"/>
      <c r="Q144" s="192"/>
      <c r="R144" s="8"/>
      <c r="S144" s="8"/>
      <c r="T144" s="8"/>
      <c r="U144" s="8"/>
      <c r="V144" s="8"/>
      <c r="W144" s="8"/>
      <c r="X144" s="8"/>
      <c r="Y144" s="8"/>
      <c r="Z144" s="8"/>
      <c r="AA144" s="8"/>
      <c r="AB144" s="8"/>
      <c r="AC144" s="8"/>
      <c r="AD144" s="8"/>
      <c r="AE144" s="8"/>
      <c r="AF144" s="8"/>
    </row>
    <row r="145" spans="1:32" ht="47" customHeight="1" x14ac:dyDescent="0.2">
      <c r="A145" s="198"/>
      <c r="B145" s="69">
        <v>5.2</v>
      </c>
      <c r="C145" s="190" t="s">
        <v>232</v>
      </c>
      <c r="D145" s="191"/>
      <c r="E145" s="192"/>
      <c r="F145" s="190" t="s">
        <v>186</v>
      </c>
      <c r="G145" s="191"/>
      <c r="H145" s="191"/>
      <c r="I145" s="191"/>
      <c r="J145" s="191"/>
      <c r="K145" s="191"/>
      <c r="L145" s="191"/>
      <c r="M145" s="191"/>
      <c r="N145" s="191"/>
      <c r="O145" s="191"/>
      <c r="P145" s="191"/>
      <c r="Q145" s="192"/>
      <c r="R145" s="8"/>
      <c r="S145" s="8"/>
      <c r="T145" s="8"/>
      <c r="U145" s="8"/>
      <c r="V145" s="8"/>
      <c r="W145" s="8"/>
      <c r="X145" s="8"/>
      <c r="Y145" s="8"/>
      <c r="Z145" s="8"/>
      <c r="AA145" s="8"/>
      <c r="AB145" s="8"/>
      <c r="AC145" s="8"/>
      <c r="AD145" s="8"/>
      <c r="AE145" s="8"/>
      <c r="AF145" s="8"/>
    </row>
    <row r="146" spans="1:32" ht="47" customHeight="1" x14ac:dyDescent="0.2">
      <c r="A146" s="198"/>
      <c r="B146" s="69">
        <v>5.3</v>
      </c>
      <c r="C146" s="190" t="s">
        <v>233</v>
      </c>
      <c r="D146" s="191"/>
      <c r="E146" s="192"/>
      <c r="F146" s="190" t="s">
        <v>187</v>
      </c>
      <c r="G146" s="191"/>
      <c r="H146" s="191"/>
      <c r="I146" s="191"/>
      <c r="J146" s="191"/>
      <c r="K146" s="191"/>
      <c r="L146" s="191"/>
      <c r="M146" s="191"/>
      <c r="N146" s="191"/>
      <c r="O146" s="191"/>
      <c r="P146" s="191"/>
      <c r="Q146" s="192"/>
      <c r="R146" s="8"/>
      <c r="S146" s="8"/>
      <c r="T146" s="8"/>
      <c r="U146" s="8"/>
      <c r="V146" s="8"/>
      <c r="W146" s="8"/>
      <c r="X146" s="8"/>
      <c r="Y146" s="8"/>
      <c r="Z146" s="8"/>
      <c r="AA146" s="8"/>
      <c r="AB146" s="8"/>
      <c r="AC146" s="8"/>
      <c r="AD146" s="8"/>
      <c r="AE146" s="8"/>
      <c r="AF146" s="8"/>
    </row>
    <row r="147" spans="1:32" ht="47" customHeight="1" x14ac:dyDescent="0.2">
      <c r="A147" s="168"/>
      <c r="B147" s="69">
        <v>5.4</v>
      </c>
      <c r="C147" s="190" t="s">
        <v>231</v>
      </c>
      <c r="D147" s="191"/>
      <c r="E147" s="192"/>
      <c r="F147" s="190" t="s">
        <v>190</v>
      </c>
      <c r="G147" s="191"/>
      <c r="H147" s="191"/>
      <c r="I147" s="191"/>
      <c r="J147" s="191"/>
      <c r="K147" s="191"/>
      <c r="L147" s="191"/>
      <c r="M147" s="191"/>
      <c r="N147" s="191"/>
      <c r="O147" s="191"/>
      <c r="P147" s="191"/>
      <c r="Q147" s="192"/>
      <c r="R147" s="8"/>
      <c r="S147" s="8"/>
      <c r="T147" s="8"/>
      <c r="U147" s="8"/>
      <c r="V147" s="8"/>
      <c r="W147" s="8"/>
      <c r="X147" s="8"/>
      <c r="Y147" s="8"/>
      <c r="Z147" s="8"/>
      <c r="AA147" s="8"/>
      <c r="AB147" s="8"/>
      <c r="AC147" s="8"/>
      <c r="AD147" s="8"/>
      <c r="AE147" s="8"/>
      <c r="AF147" s="8"/>
    </row>
    <row r="148" spans="1:32" ht="38" customHeight="1" x14ac:dyDescent="0.2">
      <c r="A148" s="199" t="s">
        <v>133</v>
      </c>
      <c r="B148" s="56">
        <v>6.1</v>
      </c>
      <c r="C148" s="185" t="s">
        <v>228</v>
      </c>
      <c r="D148" s="186"/>
      <c r="E148" s="187"/>
      <c r="F148" s="185" t="s">
        <v>191</v>
      </c>
      <c r="G148" s="186"/>
      <c r="H148" s="186"/>
      <c r="I148" s="186"/>
      <c r="J148" s="186"/>
      <c r="K148" s="186"/>
      <c r="L148" s="186"/>
      <c r="M148" s="186"/>
      <c r="N148" s="186"/>
      <c r="O148" s="186"/>
      <c r="P148" s="186"/>
      <c r="Q148" s="187"/>
      <c r="R148" s="8"/>
      <c r="S148" s="8"/>
      <c r="T148" s="8"/>
      <c r="U148" s="8"/>
      <c r="V148" s="8"/>
      <c r="W148" s="8"/>
      <c r="X148" s="8"/>
      <c r="Y148" s="8"/>
      <c r="Z148" s="8"/>
      <c r="AA148" s="8"/>
      <c r="AB148" s="8"/>
      <c r="AC148" s="8"/>
      <c r="AD148" s="8"/>
      <c r="AE148" s="8"/>
      <c r="AF148" s="8"/>
    </row>
    <row r="149" spans="1:32" ht="38" customHeight="1" x14ac:dyDescent="0.2">
      <c r="A149" s="112"/>
      <c r="B149" s="56">
        <v>6.2</v>
      </c>
      <c r="C149" s="185" t="s">
        <v>234</v>
      </c>
      <c r="D149" s="186"/>
      <c r="E149" s="187"/>
      <c r="F149" s="185" t="s">
        <v>186</v>
      </c>
      <c r="G149" s="186"/>
      <c r="H149" s="186"/>
      <c r="I149" s="186"/>
      <c r="J149" s="186"/>
      <c r="K149" s="186"/>
      <c r="L149" s="186"/>
      <c r="M149" s="186"/>
      <c r="N149" s="186"/>
      <c r="O149" s="186"/>
      <c r="P149" s="186"/>
      <c r="Q149" s="187"/>
      <c r="R149" s="8"/>
      <c r="S149" s="8"/>
      <c r="T149" s="8"/>
      <c r="U149" s="8"/>
      <c r="V149" s="8"/>
      <c r="W149" s="8"/>
      <c r="X149" s="8"/>
      <c r="Y149" s="8"/>
      <c r="Z149" s="8"/>
      <c r="AA149" s="8"/>
      <c r="AB149" s="8"/>
      <c r="AC149" s="8"/>
      <c r="AD149" s="8"/>
      <c r="AE149" s="8"/>
      <c r="AF149" s="8"/>
    </row>
    <row r="150" spans="1:32" ht="38" customHeight="1" x14ac:dyDescent="0.2">
      <c r="A150" s="112"/>
      <c r="B150" s="56">
        <v>6.3</v>
      </c>
      <c r="C150" s="185" t="s">
        <v>235</v>
      </c>
      <c r="D150" s="186"/>
      <c r="E150" s="187"/>
      <c r="F150" s="185" t="s">
        <v>187</v>
      </c>
      <c r="G150" s="186"/>
      <c r="H150" s="186"/>
      <c r="I150" s="186"/>
      <c r="J150" s="186"/>
      <c r="K150" s="186"/>
      <c r="L150" s="186"/>
      <c r="M150" s="186"/>
      <c r="N150" s="186"/>
      <c r="O150" s="186"/>
      <c r="P150" s="186"/>
      <c r="Q150" s="187"/>
      <c r="R150" s="8"/>
      <c r="S150" s="8"/>
      <c r="T150" s="8"/>
      <c r="U150" s="8"/>
      <c r="V150" s="8"/>
      <c r="W150" s="8"/>
      <c r="X150" s="8"/>
      <c r="Y150" s="8"/>
      <c r="Z150" s="8"/>
      <c r="AA150" s="8"/>
      <c r="AB150" s="8"/>
      <c r="AC150" s="8"/>
      <c r="AD150" s="8"/>
      <c r="AE150" s="8"/>
      <c r="AF150" s="8"/>
    </row>
    <row r="151" spans="1:32" ht="38" customHeight="1" x14ac:dyDescent="0.2">
      <c r="A151" s="112"/>
      <c r="B151" s="56">
        <v>6.4</v>
      </c>
      <c r="C151" s="185" t="s">
        <v>231</v>
      </c>
      <c r="D151" s="186"/>
      <c r="E151" s="187"/>
      <c r="F151" s="185" t="s">
        <v>192</v>
      </c>
      <c r="G151" s="186"/>
      <c r="H151" s="186"/>
      <c r="I151" s="186"/>
      <c r="J151" s="186"/>
      <c r="K151" s="186"/>
      <c r="L151" s="186"/>
      <c r="M151" s="186"/>
      <c r="N151" s="186"/>
      <c r="O151" s="186"/>
      <c r="P151" s="186"/>
      <c r="Q151" s="187"/>
      <c r="R151" s="8"/>
      <c r="S151" s="8"/>
      <c r="T151" s="8"/>
      <c r="U151" s="8"/>
      <c r="V151" s="8"/>
      <c r="W151" s="8"/>
      <c r="X151" s="8"/>
      <c r="Y151" s="8"/>
      <c r="Z151" s="8"/>
      <c r="AA151" s="8"/>
      <c r="AB151" s="8"/>
      <c r="AC151" s="8"/>
      <c r="AD151" s="8"/>
      <c r="AE151" s="8"/>
      <c r="AF151" s="8"/>
    </row>
    <row r="152" spans="1:32" ht="38" customHeight="1" x14ac:dyDescent="0.2">
      <c r="A152" s="197" t="s">
        <v>134</v>
      </c>
      <c r="B152" s="69">
        <v>7.1</v>
      </c>
      <c r="C152" s="190" t="s">
        <v>236</v>
      </c>
      <c r="D152" s="191"/>
      <c r="E152" s="192"/>
      <c r="F152" s="190" t="s">
        <v>193</v>
      </c>
      <c r="G152" s="191"/>
      <c r="H152" s="191"/>
      <c r="I152" s="191"/>
      <c r="J152" s="191"/>
      <c r="K152" s="191"/>
      <c r="L152" s="191"/>
      <c r="M152" s="191"/>
      <c r="N152" s="191"/>
      <c r="O152" s="191"/>
      <c r="P152" s="191"/>
      <c r="Q152" s="192"/>
      <c r="R152" s="8"/>
      <c r="S152" s="8"/>
      <c r="T152" s="8"/>
      <c r="U152" s="8"/>
      <c r="V152" s="8"/>
      <c r="W152" s="8"/>
      <c r="X152" s="8"/>
      <c r="Y152" s="8"/>
      <c r="Z152" s="8"/>
      <c r="AA152" s="8"/>
      <c r="AB152" s="8"/>
      <c r="AC152" s="8"/>
      <c r="AD152" s="8"/>
      <c r="AE152" s="8"/>
      <c r="AF152" s="8"/>
    </row>
    <row r="153" spans="1:32" ht="38" customHeight="1" x14ac:dyDescent="0.2">
      <c r="A153" s="198"/>
      <c r="B153" s="69">
        <v>7.2</v>
      </c>
      <c r="C153" s="190" t="s">
        <v>237</v>
      </c>
      <c r="D153" s="191"/>
      <c r="E153" s="192"/>
      <c r="F153" s="190" t="s">
        <v>194</v>
      </c>
      <c r="G153" s="191"/>
      <c r="H153" s="191"/>
      <c r="I153" s="191"/>
      <c r="J153" s="191"/>
      <c r="K153" s="191"/>
      <c r="L153" s="191"/>
      <c r="M153" s="191"/>
      <c r="N153" s="191"/>
      <c r="O153" s="191"/>
      <c r="P153" s="191"/>
      <c r="Q153" s="192"/>
      <c r="R153" s="8"/>
      <c r="S153" s="8"/>
      <c r="T153" s="8"/>
      <c r="U153" s="8"/>
      <c r="V153" s="8"/>
      <c r="W153" s="8"/>
      <c r="X153" s="8"/>
      <c r="Y153" s="8"/>
      <c r="Z153" s="8"/>
      <c r="AA153" s="8"/>
      <c r="AB153" s="8"/>
      <c r="AC153" s="8"/>
      <c r="AD153" s="8"/>
      <c r="AE153" s="8"/>
      <c r="AF153" s="8"/>
    </row>
    <row r="154" spans="1:32" ht="38" customHeight="1" x14ac:dyDescent="0.2">
      <c r="A154" s="198"/>
      <c r="B154" s="69">
        <v>7.3</v>
      </c>
      <c r="C154" s="190" t="s">
        <v>238</v>
      </c>
      <c r="D154" s="191"/>
      <c r="E154" s="192"/>
      <c r="F154" s="190" t="s">
        <v>187</v>
      </c>
      <c r="G154" s="191"/>
      <c r="H154" s="191"/>
      <c r="I154" s="191"/>
      <c r="J154" s="191"/>
      <c r="K154" s="191"/>
      <c r="L154" s="191"/>
      <c r="M154" s="191"/>
      <c r="N154" s="191"/>
      <c r="O154" s="191"/>
      <c r="P154" s="191"/>
      <c r="Q154" s="192"/>
      <c r="R154" s="8"/>
      <c r="S154" s="8"/>
      <c r="T154" s="8"/>
      <c r="U154" s="8"/>
      <c r="V154" s="8"/>
      <c r="W154" s="8"/>
      <c r="X154" s="8"/>
      <c r="Y154" s="8"/>
      <c r="Z154" s="8"/>
      <c r="AA154" s="8"/>
      <c r="AB154" s="8"/>
      <c r="AC154" s="8"/>
      <c r="AD154" s="8"/>
      <c r="AE154" s="8"/>
      <c r="AF154" s="8"/>
    </row>
    <row r="155" spans="1:32" ht="38" customHeight="1" x14ac:dyDescent="0.2">
      <c r="A155" s="168"/>
      <c r="B155" s="69">
        <v>7.4</v>
      </c>
      <c r="C155" s="190" t="s">
        <v>231</v>
      </c>
      <c r="D155" s="191"/>
      <c r="E155" s="192"/>
      <c r="F155" s="190" t="s">
        <v>195</v>
      </c>
      <c r="G155" s="191"/>
      <c r="H155" s="191"/>
      <c r="I155" s="191"/>
      <c r="J155" s="191"/>
      <c r="K155" s="191"/>
      <c r="L155" s="191"/>
      <c r="M155" s="191"/>
      <c r="N155" s="191"/>
      <c r="O155" s="191"/>
      <c r="P155" s="191"/>
      <c r="Q155" s="192"/>
      <c r="R155" s="8"/>
      <c r="S155" s="8"/>
      <c r="T155" s="8"/>
      <c r="U155" s="8"/>
      <c r="V155" s="8"/>
      <c r="W155" s="8"/>
      <c r="X155" s="8"/>
      <c r="Y155" s="8"/>
      <c r="Z155" s="8"/>
      <c r="AA155" s="8"/>
      <c r="AB155" s="8"/>
      <c r="AC155" s="8"/>
      <c r="AD155" s="8"/>
      <c r="AE155" s="8"/>
      <c r="AF155" s="8"/>
    </row>
    <row r="156" spans="1:32" ht="44" customHeight="1" x14ac:dyDescent="0.2">
      <c r="A156" s="199" t="s">
        <v>135</v>
      </c>
      <c r="B156" s="56">
        <v>8.1</v>
      </c>
      <c r="C156" s="185" t="s">
        <v>228</v>
      </c>
      <c r="D156" s="186"/>
      <c r="E156" s="187"/>
      <c r="F156" s="185" t="s">
        <v>196</v>
      </c>
      <c r="G156" s="186"/>
      <c r="H156" s="186"/>
      <c r="I156" s="186"/>
      <c r="J156" s="186"/>
      <c r="K156" s="186"/>
      <c r="L156" s="186"/>
      <c r="M156" s="186"/>
      <c r="N156" s="186"/>
      <c r="O156" s="186"/>
      <c r="P156" s="186"/>
      <c r="Q156" s="187"/>
      <c r="R156" s="8"/>
      <c r="S156" s="8"/>
      <c r="T156" s="8"/>
      <c r="U156" s="8"/>
      <c r="V156" s="8"/>
      <c r="W156" s="8"/>
      <c r="X156" s="8"/>
      <c r="Y156" s="8"/>
      <c r="Z156" s="8"/>
      <c r="AA156" s="8"/>
      <c r="AB156" s="8"/>
      <c r="AC156" s="8"/>
      <c r="AD156" s="8"/>
      <c r="AE156" s="8"/>
      <c r="AF156" s="8"/>
    </row>
    <row r="157" spans="1:32" ht="44" customHeight="1" x14ac:dyDescent="0.2">
      <c r="A157" s="112"/>
      <c r="B157" s="56">
        <v>8.1999999999999993</v>
      </c>
      <c r="C157" s="185" t="s">
        <v>239</v>
      </c>
      <c r="D157" s="186"/>
      <c r="E157" s="187"/>
      <c r="F157" s="185" t="s">
        <v>197</v>
      </c>
      <c r="G157" s="186"/>
      <c r="H157" s="186"/>
      <c r="I157" s="186"/>
      <c r="J157" s="186"/>
      <c r="K157" s="186"/>
      <c r="L157" s="186"/>
      <c r="M157" s="186"/>
      <c r="N157" s="186"/>
      <c r="O157" s="186"/>
      <c r="P157" s="186"/>
      <c r="Q157" s="187"/>
      <c r="R157" s="8"/>
      <c r="S157" s="8"/>
      <c r="T157" s="8"/>
      <c r="U157" s="8"/>
      <c r="V157" s="8"/>
      <c r="W157" s="8"/>
      <c r="X157" s="8"/>
      <c r="Y157" s="8"/>
      <c r="Z157" s="8"/>
      <c r="AA157" s="8"/>
      <c r="AB157" s="8"/>
      <c r="AC157" s="8"/>
      <c r="AD157" s="8"/>
      <c r="AE157" s="8"/>
      <c r="AF157" s="8"/>
    </row>
    <row r="158" spans="1:32" ht="44" customHeight="1" x14ac:dyDescent="0.2">
      <c r="A158" s="112"/>
      <c r="B158" s="56">
        <v>8.3000000000000007</v>
      </c>
      <c r="C158" s="185" t="s">
        <v>240</v>
      </c>
      <c r="D158" s="186"/>
      <c r="E158" s="187"/>
      <c r="F158" s="185" t="s">
        <v>187</v>
      </c>
      <c r="G158" s="186"/>
      <c r="H158" s="186"/>
      <c r="I158" s="186"/>
      <c r="J158" s="186"/>
      <c r="K158" s="186"/>
      <c r="L158" s="186"/>
      <c r="M158" s="186"/>
      <c r="N158" s="186"/>
      <c r="O158" s="186"/>
      <c r="P158" s="186"/>
      <c r="Q158" s="187"/>
      <c r="R158" s="8"/>
      <c r="S158" s="8"/>
      <c r="T158" s="8"/>
      <c r="U158" s="8"/>
      <c r="V158" s="8"/>
      <c r="W158" s="8"/>
      <c r="X158" s="8"/>
      <c r="Y158" s="8"/>
      <c r="Z158" s="8"/>
      <c r="AA158" s="8"/>
      <c r="AB158" s="8"/>
      <c r="AC158" s="8"/>
      <c r="AD158" s="8"/>
      <c r="AE158" s="8"/>
      <c r="AF158" s="8"/>
    </row>
    <row r="159" spans="1:32" ht="42" customHeight="1" x14ac:dyDescent="0.2">
      <c r="A159" s="197" t="s">
        <v>136</v>
      </c>
      <c r="B159" s="69">
        <v>9.1</v>
      </c>
      <c r="C159" s="190" t="s">
        <v>241</v>
      </c>
      <c r="D159" s="191"/>
      <c r="E159" s="192"/>
      <c r="F159" s="190" t="s">
        <v>198</v>
      </c>
      <c r="G159" s="191"/>
      <c r="H159" s="191"/>
      <c r="I159" s="191"/>
      <c r="J159" s="191"/>
      <c r="K159" s="191"/>
      <c r="L159" s="191"/>
      <c r="M159" s="191"/>
      <c r="N159" s="191"/>
      <c r="O159" s="191"/>
      <c r="P159" s="191"/>
      <c r="Q159" s="192"/>
      <c r="R159" s="8"/>
      <c r="S159" s="8"/>
      <c r="T159" s="8"/>
      <c r="U159" s="8"/>
      <c r="V159" s="8"/>
      <c r="W159" s="8"/>
      <c r="X159" s="8"/>
      <c r="Y159" s="8"/>
      <c r="Z159" s="8"/>
      <c r="AA159" s="8"/>
      <c r="AB159" s="8"/>
      <c r="AC159" s="8"/>
      <c r="AD159" s="8"/>
      <c r="AE159" s="8"/>
      <c r="AF159" s="8"/>
    </row>
    <row r="160" spans="1:32" ht="42" customHeight="1" x14ac:dyDescent="0.2">
      <c r="A160" s="198"/>
      <c r="B160" s="69">
        <v>9.1999999999999993</v>
      </c>
      <c r="C160" s="190" t="s">
        <v>241</v>
      </c>
      <c r="D160" s="191"/>
      <c r="E160" s="192"/>
      <c r="F160" s="190" t="s">
        <v>198</v>
      </c>
      <c r="G160" s="191"/>
      <c r="H160" s="191"/>
      <c r="I160" s="191"/>
      <c r="J160" s="191"/>
      <c r="K160" s="191"/>
      <c r="L160" s="191"/>
      <c r="M160" s="191"/>
      <c r="N160" s="191"/>
      <c r="O160" s="191"/>
      <c r="P160" s="191"/>
      <c r="Q160" s="192"/>
      <c r="R160" s="8"/>
      <c r="S160" s="8"/>
      <c r="T160" s="8"/>
      <c r="U160" s="8"/>
      <c r="V160" s="8"/>
      <c r="W160" s="8"/>
      <c r="X160" s="8"/>
      <c r="Y160" s="8"/>
      <c r="Z160" s="8"/>
      <c r="AA160" s="8"/>
      <c r="AB160" s="8"/>
      <c r="AC160" s="8"/>
      <c r="AD160" s="8"/>
      <c r="AE160" s="8"/>
      <c r="AF160" s="8"/>
    </row>
    <row r="161" spans="1:32" ht="42" customHeight="1" x14ac:dyDescent="0.2">
      <c r="A161" s="198"/>
      <c r="B161" s="69">
        <v>9.3000000000000007</v>
      </c>
      <c r="C161" s="190" t="s">
        <v>241</v>
      </c>
      <c r="D161" s="191"/>
      <c r="E161" s="192"/>
      <c r="F161" s="190" t="s">
        <v>198</v>
      </c>
      <c r="G161" s="191"/>
      <c r="H161" s="191"/>
      <c r="I161" s="191"/>
      <c r="J161" s="191"/>
      <c r="K161" s="191"/>
      <c r="L161" s="191"/>
      <c r="M161" s="191"/>
      <c r="N161" s="191"/>
      <c r="O161" s="191"/>
      <c r="P161" s="191"/>
      <c r="Q161" s="192"/>
      <c r="R161" s="8"/>
      <c r="S161" s="8"/>
      <c r="T161" s="8"/>
      <c r="U161" s="8"/>
      <c r="V161" s="8"/>
      <c r="W161" s="8"/>
      <c r="X161" s="8"/>
      <c r="Y161" s="8"/>
      <c r="Z161" s="8"/>
      <c r="AA161" s="8"/>
      <c r="AB161" s="8"/>
      <c r="AC161" s="8"/>
      <c r="AD161" s="8"/>
      <c r="AE161" s="8"/>
      <c r="AF161" s="8"/>
    </row>
    <row r="162" spans="1:32" ht="42" customHeight="1" x14ac:dyDescent="0.2">
      <c r="A162" s="198"/>
      <c r="B162" s="69">
        <v>9.4</v>
      </c>
      <c r="C162" s="190" t="s">
        <v>243</v>
      </c>
      <c r="D162" s="191"/>
      <c r="E162" s="192"/>
      <c r="F162" s="190" t="s">
        <v>199</v>
      </c>
      <c r="G162" s="191"/>
      <c r="H162" s="191"/>
      <c r="I162" s="191"/>
      <c r="J162" s="191"/>
      <c r="K162" s="191"/>
      <c r="L162" s="191"/>
      <c r="M162" s="191"/>
      <c r="N162" s="191"/>
      <c r="O162" s="191"/>
      <c r="P162" s="191"/>
      <c r="Q162" s="192"/>
      <c r="R162" s="8"/>
      <c r="S162" s="8"/>
      <c r="T162" s="8"/>
      <c r="U162" s="8"/>
      <c r="V162" s="8"/>
      <c r="W162" s="8"/>
      <c r="X162" s="8"/>
      <c r="Y162" s="8"/>
      <c r="Z162" s="8"/>
      <c r="AA162" s="8"/>
      <c r="AB162" s="8"/>
      <c r="AC162" s="8"/>
      <c r="AD162" s="8"/>
      <c r="AE162" s="8"/>
      <c r="AF162" s="8"/>
    </row>
    <row r="163" spans="1:32" ht="42" customHeight="1" x14ac:dyDescent="0.2">
      <c r="A163" s="168"/>
      <c r="B163" s="69">
        <v>9.5</v>
      </c>
      <c r="C163" s="190" t="s">
        <v>242</v>
      </c>
      <c r="D163" s="191"/>
      <c r="E163" s="192"/>
      <c r="F163" s="190" t="s">
        <v>199</v>
      </c>
      <c r="G163" s="191"/>
      <c r="H163" s="191"/>
      <c r="I163" s="191"/>
      <c r="J163" s="191"/>
      <c r="K163" s="191"/>
      <c r="L163" s="191"/>
      <c r="M163" s="191"/>
      <c r="N163" s="191"/>
      <c r="O163" s="191"/>
      <c r="P163" s="191"/>
      <c r="Q163" s="192"/>
      <c r="R163" s="8"/>
      <c r="S163" s="8"/>
      <c r="T163" s="8"/>
      <c r="U163" s="8"/>
      <c r="V163" s="8"/>
      <c r="W163" s="8"/>
      <c r="X163" s="8"/>
      <c r="Y163" s="8"/>
      <c r="Z163" s="8"/>
      <c r="AA163" s="8"/>
      <c r="AB163" s="8"/>
      <c r="AC163" s="8"/>
      <c r="AD163" s="8"/>
      <c r="AE163" s="8"/>
      <c r="AF163" s="8"/>
    </row>
    <row r="164" spans="1:32" ht="41" customHeight="1" x14ac:dyDescent="0.2">
      <c r="A164" s="199" t="s">
        <v>137</v>
      </c>
      <c r="B164" s="56">
        <v>10.1</v>
      </c>
      <c r="C164" s="185" t="s">
        <v>241</v>
      </c>
      <c r="D164" s="186"/>
      <c r="E164" s="187"/>
      <c r="F164" s="185" t="s">
        <v>200</v>
      </c>
      <c r="G164" s="186"/>
      <c r="H164" s="186"/>
      <c r="I164" s="186"/>
      <c r="J164" s="186"/>
      <c r="K164" s="186"/>
      <c r="L164" s="186"/>
      <c r="M164" s="186"/>
      <c r="N164" s="186"/>
      <c r="O164" s="186"/>
      <c r="P164" s="186"/>
      <c r="Q164" s="187"/>
      <c r="R164" s="8"/>
      <c r="S164" s="8"/>
      <c r="T164" s="8"/>
      <c r="U164" s="8"/>
      <c r="V164" s="8"/>
      <c r="W164" s="8"/>
      <c r="X164" s="8"/>
      <c r="Y164" s="8"/>
      <c r="Z164" s="8"/>
      <c r="AA164" s="8"/>
      <c r="AB164" s="8"/>
      <c r="AC164" s="8"/>
      <c r="AD164" s="8"/>
      <c r="AE164" s="8"/>
      <c r="AF164" s="8"/>
    </row>
    <row r="165" spans="1:32" ht="41" customHeight="1" x14ac:dyDescent="0.2">
      <c r="A165" s="112"/>
      <c r="B165" s="56">
        <v>10.199999999999999</v>
      </c>
      <c r="C165" s="185" t="s">
        <v>244</v>
      </c>
      <c r="D165" s="186"/>
      <c r="E165" s="187"/>
      <c r="F165" s="185" t="s">
        <v>201</v>
      </c>
      <c r="G165" s="186"/>
      <c r="H165" s="186"/>
      <c r="I165" s="186"/>
      <c r="J165" s="186"/>
      <c r="K165" s="186"/>
      <c r="L165" s="186"/>
      <c r="M165" s="186"/>
      <c r="N165" s="186"/>
      <c r="O165" s="186"/>
      <c r="P165" s="186"/>
      <c r="Q165" s="187"/>
      <c r="R165" s="8"/>
      <c r="S165" s="8"/>
      <c r="T165" s="8"/>
      <c r="U165" s="8"/>
      <c r="V165" s="8"/>
      <c r="W165" s="8"/>
      <c r="X165" s="8"/>
      <c r="Y165" s="8"/>
      <c r="Z165" s="8"/>
      <c r="AA165" s="8"/>
      <c r="AB165" s="8"/>
      <c r="AC165" s="8"/>
      <c r="AD165" s="8"/>
      <c r="AE165" s="8"/>
      <c r="AF165" s="8"/>
    </row>
    <row r="166" spans="1:32" ht="52" customHeight="1" x14ac:dyDescent="0.2">
      <c r="A166" s="197" t="s">
        <v>138</v>
      </c>
      <c r="B166" s="69">
        <v>11.1</v>
      </c>
      <c r="C166" s="190" t="s">
        <v>245</v>
      </c>
      <c r="D166" s="191"/>
      <c r="E166" s="192"/>
      <c r="F166" s="190" t="s">
        <v>202</v>
      </c>
      <c r="G166" s="191"/>
      <c r="H166" s="191"/>
      <c r="I166" s="191"/>
      <c r="J166" s="191"/>
      <c r="K166" s="191"/>
      <c r="L166" s="191"/>
      <c r="M166" s="191"/>
      <c r="N166" s="191"/>
      <c r="O166" s="191"/>
      <c r="P166" s="191"/>
      <c r="Q166" s="192"/>
      <c r="R166" s="8"/>
      <c r="S166" s="8"/>
      <c r="T166" s="8"/>
      <c r="U166" s="8"/>
      <c r="V166" s="8"/>
      <c r="W166" s="8"/>
      <c r="X166" s="8"/>
      <c r="Y166" s="8"/>
      <c r="Z166" s="8"/>
      <c r="AA166" s="8"/>
      <c r="AB166" s="8"/>
      <c r="AC166" s="8"/>
      <c r="AD166" s="8"/>
      <c r="AE166" s="8"/>
      <c r="AF166" s="8"/>
    </row>
    <row r="167" spans="1:32" ht="52" customHeight="1" x14ac:dyDescent="0.2">
      <c r="A167" s="198"/>
      <c r="B167" s="69">
        <v>11.2</v>
      </c>
      <c r="C167" s="190" t="s">
        <v>246</v>
      </c>
      <c r="D167" s="191"/>
      <c r="E167" s="192"/>
      <c r="F167" s="190" t="s">
        <v>203</v>
      </c>
      <c r="G167" s="191"/>
      <c r="H167" s="191"/>
      <c r="I167" s="191"/>
      <c r="J167" s="191"/>
      <c r="K167" s="191"/>
      <c r="L167" s="191"/>
      <c r="M167" s="191"/>
      <c r="N167" s="191"/>
      <c r="O167" s="191"/>
      <c r="P167" s="191"/>
      <c r="Q167" s="192"/>
      <c r="R167" s="8"/>
      <c r="S167" s="8"/>
      <c r="T167" s="8"/>
      <c r="U167" s="8"/>
      <c r="V167" s="8"/>
      <c r="W167" s="8"/>
      <c r="X167" s="8"/>
      <c r="Y167" s="8"/>
      <c r="Z167" s="8"/>
      <c r="AA167" s="8"/>
      <c r="AB167" s="8"/>
      <c r="AC167" s="8"/>
      <c r="AD167" s="8"/>
      <c r="AE167" s="8"/>
      <c r="AF167" s="8"/>
    </row>
    <row r="168" spans="1:32" ht="52" customHeight="1" x14ac:dyDescent="0.2">
      <c r="A168" s="198"/>
      <c r="B168" s="69">
        <v>11.3</v>
      </c>
      <c r="C168" s="190" t="s">
        <v>247</v>
      </c>
      <c r="D168" s="191"/>
      <c r="E168" s="192"/>
      <c r="F168" s="190" t="s">
        <v>204</v>
      </c>
      <c r="G168" s="191"/>
      <c r="H168" s="191"/>
      <c r="I168" s="191"/>
      <c r="J168" s="191"/>
      <c r="K168" s="191"/>
      <c r="L168" s="191"/>
      <c r="M168" s="191"/>
      <c r="N168" s="191"/>
      <c r="O168" s="191"/>
      <c r="P168" s="191"/>
      <c r="Q168" s="192"/>
      <c r="R168" s="8"/>
      <c r="S168" s="8"/>
      <c r="T168" s="8"/>
      <c r="U168" s="8"/>
      <c r="V168" s="8"/>
      <c r="W168" s="8"/>
      <c r="X168" s="8"/>
      <c r="Y168" s="8"/>
      <c r="Z168" s="8"/>
      <c r="AA168" s="8"/>
      <c r="AB168" s="8"/>
      <c r="AC168" s="8"/>
      <c r="AD168" s="8"/>
      <c r="AE168" s="8"/>
      <c r="AF168" s="8"/>
    </row>
    <row r="169" spans="1:32" ht="52" customHeight="1" x14ac:dyDescent="0.2">
      <c r="A169" s="198"/>
      <c r="B169" s="69">
        <v>11.4</v>
      </c>
      <c r="C169" s="190" t="s">
        <v>248</v>
      </c>
      <c r="D169" s="191"/>
      <c r="E169" s="192"/>
      <c r="F169" s="190" t="s">
        <v>205</v>
      </c>
      <c r="G169" s="191"/>
      <c r="H169" s="191"/>
      <c r="I169" s="191"/>
      <c r="J169" s="191"/>
      <c r="K169" s="191"/>
      <c r="L169" s="191"/>
      <c r="M169" s="191"/>
      <c r="N169" s="191"/>
      <c r="O169" s="191"/>
      <c r="P169" s="191"/>
      <c r="Q169" s="192"/>
      <c r="R169" s="8"/>
      <c r="S169" s="8"/>
      <c r="T169" s="8"/>
      <c r="U169" s="8"/>
      <c r="V169" s="8"/>
      <c r="W169" s="8"/>
      <c r="X169" s="8"/>
      <c r="Y169" s="8"/>
      <c r="Z169" s="8"/>
      <c r="AA169" s="8"/>
      <c r="AB169" s="8"/>
      <c r="AC169" s="8"/>
      <c r="AD169" s="8"/>
      <c r="AE169" s="8"/>
      <c r="AF169" s="8"/>
    </row>
    <row r="170" spans="1:32" ht="52" customHeight="1" x14ac:dyDescent="0.2">
      <c r="A170" s="168"/>
      <c r="B170" s="69">
        <v>11.5</v>
      </c>
      <c r="C170" s="190" t="s">
        <v>249</v>
      </c>
      <c r="D170" s="191"/>
      <c r="E170" s="192"/>
      <c r="F170" s="190" t="s">
        <v>206</v>
      </c>
      <c r="G170" s="191"/>
      <c r="H170" s="191"/>
      <c r="I170" s="191"/>
      <c r="J170" s="191"/>
      <c r="K170" s="191"/>
      <c r="L170" s="191"/>
      <c r="M170" s="191"/>
      <c r="N170" s="191"/>
      <c r="O170" s="191"/>
      <c r="P170" s="191"/>
      <c r="Q170" s="192"/>
      <c r="R170" s="8"/>
      <c r="S170" s="8"/>
      <c r="T170" s="8"/>
      <c r="U170" s="8"/>
      <c r="V170" s="8"/>
      <c r="W170" s="8"/>
      <c r="X170" s="8"/>
      <c r="Y170" s="8"/>
      <c r="Z170" s="8"/>
      <c r="AA170" s="8"/>
      <c r="AB170" s="8"/>
      <c r="AC170" s="8"/>
      <c r="AD170" s="8"/>
      <c r="AE170" s="8"/>
      <c r="AF170" s="8"/>
    </row>
    <row r="171" spans="1:32" ht="33" customHeight="1" x14ac:dyDescent="0.2">
      <c r="A171" s="33" t="s">
        <v>139</v>
      </c>
      <c r="B171" s="56">
        <v>12.1</v>
      </c>
      <c r="C171" s="185" t="s">
        <v>250</v>
      </c>
      <c r="D171" s="186"/>
      <c r="E171" s="187"/>
      <c r="F171" s="185" t="s">
        <v>207</v>
      </c>
      <c r="G171" s="186"/>
      <c r="H171" s="186"/>
      <c r="I171" s="186"/>
      <c r="J171" s="186"/>
      <c r="K171" s="186"/>
      <c r="L171" s="186"/>
      <c r="M171" s="186"/>
      <c r="N171" s="186"/>
      <c r="O171" s="186"/>
      <c r="P171" s="186"/>
      <c r="Q171" s="187"/>
      <c r="R171" s="8"/>
      <c r="S171" s="8"/>
      <c r="T171" s="8"/>
      <c r="U171" s="8"/>
      <c r="V171" s="8"/>
      <c r="W171" s="8"/>
      <c r="X171" s="8"/>
      <c r="Y171" s="8"/>
      <c r="Z171" s="8"/>
      <c r="AA171" s="8"/>
      <c r="AB171" s="8"/>
      <c r="AC171" s="8"/>
      <c r="AD171" s="8"/>
      <c r="AE171" s="8"/>
      <c r="AF171" s="8"/>
    </row>
    <row r="172" spans="1:32" ht="36" customHeight="1" x14ac:dyDescent="0.2">
      <c r="A172" s="197" t="s">
        <v>140</v>
      </c>
      <c r="B172" s="69">
        <v>13.1</v>
      </c>
      <c r="C172" s="190" t="s">
        <v>251</v>
      </c>
      <c r="D172" s="191"/>
      <c r="E172" s="192"/>
      <c r="F172" s="190" t="s">
        <v>208</v>
      </c>
      <c r="G172" s="191"/>
      <c r="H172" s="191"/>
      <c r="I172" s="191"/>
      <c r="J172" s="191"/>
      <c r="K172" s="191"/>
      <c r="L172" s="191"/>
      <c r="M172" s="191"/>
      <c r="N172" s="191"/>
      <c r="O172" s="191"/>
      <c r="P172" s="191"/>
      <c r="Q172" s="192"/>
      <c r="R172" s="8"/>
      <c r="S172" s="8"/>
      <c r="T172" s="8"/>
      <c r="U172" s="8"/>
      <c r="V172" s="8"/>
      <c r="W172" s="8"/>
      <c r="X172" s="8"/>
      <c r="Y172" s="8"/>
      <c r="Z172" s="8"/>
      <c r="AA172" s="8"/>
      <c r="AB172" s="8"/>
      <c r="AC172" s="8"/>
      <c r="AD172" s="8"/>
      <c r="AE172" s="8"/>
      <c r="AF172" s="8"/>
    </row>
    <row r="173" spans="1:32" ht="67" customHeight="1" x14ac:dyDescent="0.2">
      <c r="A173" s="168"/>
      <c r="B173" s="69">
        <v>13.2</v>
      </c>
      <c r="C173" s="190" t="s">
        <v>252</v>
      </c>
      <c r="D173" s="191"/>
      <c r="E173" s="192"/>
      <c r="F173" s="190" t="s">
        <v>209</v>
      </c>
      <c r="G173" s="191"/>
      <c r="H173" s="191"/>
      <c r="I173" s="191"/>
      <c r="J173" s="191"/>
      <c r="K173" s="191"/>
      <c r="L173" s="191"/>
      <c r="M173" s="191"/>
      <c r="N173" s="191"/>
      <c r="O173" s="191"/>
      <c r="P173" s="191"/>
      <c r="Q173" s="192"/>
      <c r="R173" s="8"/>
      <c r="S173" s="8"/>
      <c r="T173" s="8"/>
      <c r="U173" s="8"/>
      <c r="V173" s="8"/>
      <c r="W173" s="8"/>
      <c r="X173" s="8"/>
      <c r="Y173" s="8"/>
      <c r="Z173" s="8"/>
      <c r="AA173" s="8"/>
      <c r="AB173" s="8"/>
      <c r="AC173" s="8"/>
      <c r="AD173" s="8"/>
      <c r="AE173" s="8"/>
      <c r="AF173" s="8"/>
    </row>
    <row r="174" spans="1:32" ht="25.5" customHeight="1" x14ac:dyDescent="0.2">
      <c r="A174" s="199" t="s">
        <v>141</v>
      </c>
      <c r="B174" s="56">
        <v>14.1</v>
      </c>
      <c r="C174" s="185" t="s">
        <v>259</v>
      </c>
      <c r="D174" s="186"/>
      <c r="E174" s="187"/>
      <c r="F174" s="185" t="s">
        <v>210</v>
      </c>
      <c r="G174" s="186"/>
      <c r="H174" s="186"/>
      <c r="I174" s="186"/>
      <c r="J174" s="186"/>
      <c r="K174" s="186"/>
      <c r="L174" s="186"/>
      <c r="M174" s="186"/>
      <c r="N174" s="186"/>
      <c r="O174" s="186"/>
      <c r="P174" s="186"/>
      <c r="Q174" s="187"/>
      <c r="R174" s="8"/>
      <c r="S174" s="8"/>
      <c r="T174" s="8"/>
      <c r="U174" s="8"/>
      <c r="V174" s="8"/>
      <c r="W174" s="8"/>
      <c r="X174" s="8"/>
      <c r="Y174" s="8"/>
      <c r="Z174" s="8"/>
      <c r="AA174" s="8"/>
      <c r="AB174" s="8"/>
      <c r="AC174" s="8"/>
      <c r="AD174" s="8"/>
      <c r="AE174" s="8"/>
      <c r="AF174" s="8"/>
    </row>
    <row r="175" spans="1:32" ht="25.5" customHeight="1" x14ac:dyDescent="0.2">
      <c r="A175" s="112"/>
      <c r="B175" s="56">
        <v>14.2</v>
      </c>
      <c r="C175" s="185" t="s">
        <v>253</v>
      </c>
      <c r="D175" s="186"/>
      <c r="E175" s="187"/>
      <c r="F175" s="185" t="s">
        <v>211</v>
      </c>
      <c r="G175" s="186"/>
      <c r="H175" s="186"/>
      <c r="I175" s="186"/>
      <c r="J175" s="186"/>
      <c r="K175" s="186"/>
      <c r="L175" s="186"/>
      <c r="M175" s="186"/>
      <c r="N175" s="186"/>
      <c r="O175" s="186"/>
      <c r="P175" s="186"/>
      <c r="Q175" s="187"/>
      <c r="R175" s="8"/>
      <c r="S175" s="8"/>
      <c r="T175" s="8"/>
      <c r="U175" s="8"/>
      <c r="V175" s="8"/>
      <c r="W175" s="8"/>
      <c r="X175" s="8"/>
      <c r="Y175" s="8"/>
      <c r="Z175" s="8"/>
      <c r="AA175" s="8"/>
      <c r="AB175" s="8"/>
      <c r="AC175" s="8"/>
      <c r="AD175" s="8"/>
      <c r="AE175" s="8"/>
      <c r="AF175" s="8"/>
    </row>
    <row r="176" spans="1:32" ht="25.5" customHeight="1" x14ac:dyDescent="0.2">
      <c r="A176" s="112"/>
      <c r="B176" s="56">
        <v>14.3</v>
      </c>
      <c r="C176" s="185" t="s">
        <v>254</v>
      </c>
      <c r="D176" s="186"/>
      <c r="E176" s="187"/>
      <c r="F176" s="185" t="s">
        <v>212</v>
      </c>
      <c r="G176" s="186"/>
      <c r="H176" s="186"/>
      <c r="I176" s="186"/>
      <c r="J176" s="186"/>
      <c r="K176" s="186"/>
      <c r="L176" s="186"/>
      <c r="M176" s="186"/>
      <c r="N176" s="186"/>
      <c r="O176" s="186"/>
      <c r="P176" s="186"/>
      <c r="Q176" s="187"/>
      <c r="R176" s="8"/>
      <c r="S176" s="8"/>
      <c r="T176" s="8"/>
      <c r="U176" s="8"/>
      <c r="V176" s="8"/>
      <c r="W176" s="8"/>
      <c r="X176" s="8"/>
      <c r="Y176" s="8"/>
      <c r="Z176" s="8"/>
      <c r="AA176" s="8"/>
      <c r="AB176" s="8"/>
      <c r="AC176" s="8"/>
      <c r="AD176" s="8"/>
      <c r="AE176" s="8"/>
      <c r="AF176" s="8"/>
    </row>
    <row r="177" spans="1:32" ht="41" customHeight="1" x14ac:dyDescent="0.2">
      <c r="A177" s="197" t="s">
        <v>142</v>
      </c>
      <c r="B177" s="69">
        <v>15.1</v>
      </c>
      <c r="C177" s="190" t="s">
        <v>255</v>
      </c>
      <c r="D177" s="191"/>
      <c r="E177" s="192"/>
      <c r="F177" s="190" t="s">
        <v>257</v>
      </c>
      <c r="G177" s="191"/>
      <c r="H177" s="191"/>
      <c r="I177" s="191"/>
      <c r="J177" s="191"/>
      <c r="K177" s="191"/>
      <c r="L177" s="191"/>
      <c r="M177" s="191"/>
      <c r="N177" s="191"/>
      <c r="O177" s="191"/>
      <c r="P177" s="191"/>
      <c r="Q177" s="192"/>
      <c r="R177" s="8"/>
      <c r="S177" s="8"/>
      <c r="T177" s="8"/>
      <c r="U177" s="8"/>
      <c r="V177" s="8"/>
      <c r="W177" s="8"/>
      <c r="X177" s="8"/>
      <c r="Y177" s="8"/>
      <c r="Z177" s="8"/>
      <c r="AA177" s="8"/>
      <c r="AB177" s="8"/>
      <c r="AC177" s="8"/>
      <c r="AD177" s="8"/>
      <c r="AE177" s="8"/>
      <c r="AF177" s="8"/>
    </row>
    <row r="178" spans="1:32" ht="51" customHeight="1" x14ac:dyDescent="0.2">
      <c r="A178" s="168"/>
      <c r="B178" s="69">
        <v>15.2</v>
      </c>
      <c r="C178" s="190" t="s">
        <v>256</v>
      </c>
      <c r="D178" s="191"/>
      <c r="E178" s="192"/>
      <c r="F178" s="190" t="s">
        <v>258</v>
      </c>
      <c r="G178" s="191"/>
      <c r="H178" s="191"/>
      <c r="I178" s="191"/>
      <c r="J178" s="191"/>
      <c r="K178" s="191"/>
      <c r="L178" s="191"/>
      <c r="M178" s="191"/>
      <c r="N178" s="191"/>
      <c r="O178" s="191"/>
      <c r="P178" s="191"/>
      <c r="Q178" s="192"/>
      <c r="R178" s="8"/>
      <c r="S178" s="8"/>
      <c r="T178" s="8"/>
      <c r="U178" s="8"/>
      <c r="V178" s="8"/>
      <c r="W178" s="8"/>
      <c r="X178" s="8"/>
      <c r="Y178" s="8"/>
      <c r="Z178" s="8"/>
      <c r="AA178" s="8"/>
      <c r="AB178" s="8"/>
      <c r="AC178" s="8"/>
      <c r="AD178" s="8"/>
      <c r="AE178" s="8"/>
      <c r="AF178" s="8"/>
    </row>
    <row r="179" spans="1:32" ht="15.75" customHeight="1" x14ac:dyDescent="0.2">
      <c r="A179" s="33"/>
      <c r="B179" s="38"/>
      <c r="C179" s="41"/>
      <c r="D179" s="8"/>
      <c r="E179" s="42"/>
      <c r="F179" s="9"/>
      <c r="G179" s="9"/>
      <c r="H179" s="9"/>
      <c r="I179" s="9"/>
      <c r="J179" s="9"/>
      <c r="K179" s="9"/>
      <c r="L179" s="9"/>
      <c r="M179" s="9"/>
      <c r="N179" s="9"/>
      <c r="O179" s="9"/>
      <c r="P179" s="9"/>
      <c r="Q179" s="40"/>
      <c r="R179" s="8"/>
      <c r="S179" s="8"/>
      <c r="T179" s="8"/>
      <c r="U179" s="8"/>
      <c r="V179" s="8"/>
      <c r="W179" s="8"/>
      <c r="X179" s="8"/>
      <c r="Y179" s="8"/>
      <c r="Z179" s="8"/>
      <c r="AA179" s="8"/>
      <c r="AB179" s="8"/>
      <c r="AC179" s="8"/>
      <c r="AD179" s="8"/>
      <c r="AE179" s="8"/>
      <c r="AF179" s="8"/>
    </row>
  </sheetData>
  <mergeCells count="242">
    <mergeCell ref="A152:A155"/>
    <mergeCell ref="C152:E152"/>
    <mergeCell ref="C153:E153"/>
    <mergeCell ref="A156:A158"/>
    <mergeCell ref="A159:A163"/>
    <mergeCell ref="C150:E150"/>
    <mergeCell ref="C151:E151"/>
    <mergeCell ref="C169:E169"/>
    <mergeCell ref="C170:E170"/>
    <mergeCell ref="C155:E155"/>
    <mergeCell ref="C156:E156"/>
    <mergeCell ref="C157:E157"/>
    <mergeCell ref="C158:E158"/>
    <mergeCell ref="C154:E154"/>
    <mergeCell ref="C159:E159"/>
    <mergeCell ref="C160:E160"/>
    <mergeCell ref="C161:E161"/>
    <mergeCell ref="A177:A178"/>
    <mergeCell ref="C177:E177"/>
    <mergeCell ref="C178:E178"/>
    <mergeCell ref="A172:A173"/>
    <mergeCell ref="A174:A176"/>
    <mergeCell ref="A164:A165"/>
    <mergeCell ref="C164:E164"/>
    <mergeCell ref="C165:E165"/>
    <mergeCell ref="A166:A170"/>
    <mergeCell ref="C166:E166"/>
    <mergeCell ref="C167:E167"/>
    <mergeCell ref="C168:E168"/>
    <mergeCell ref="C176:E176"/>
    <mergeCell ref="C175:E175"/>
    <mergeCell ref="C172:E172"/>
    <mergeCell ref="A134:A136"/>
    <mergeCell ref="C134:E134"/>
    <mergeCell ref="C135:E135"/>
    <mergeCell ref="C136:E136"/>
    <mergeCell ref="C139:E139"/>
    <mergeCell ref="F138:Q138"/>
    <mergeCell ref="F139:Q139"/>
    <mergeCell ref="F140:Q140"/>
    <mergeCell ref="F141:Q141"/>
    <mergeCell ref="C140:E140"/>
    <mergeCell ref="C141:E141"/>
    <mergeCell ref="F176:Q176"/>
    <mergeCell ref="F177:Q177"/>
    <mergeCell ref="F178:Q178"/>
    <mergeCell ref="F126:Q126"/>
    <mergeCell ref="F127:Q127"/>
    <mergeCell ref="A128:A133"/>
    <mergeCell ref="F128:Q128"/>
    <mergeCell ref="F129:Q129"/>
    <mergeCell ref="F130:Q130"/>
    <mergeCell ref="F131:Q131"/>
    <mergeCell ref="C137:E137"/>
    <mergeCell ref="C138:E138"/>
    <mergeCell ref="F132:Q132"/>
    <mergeCell ref="C133:E133"/>
    <mergeCell ref="F133:Q133"/>
    <mergeCell ref="F134:Q134"/>
    <mergeCell ref="F135:Q135"/>
    <mergeCell ref="F136:Q136"/>
    <mergeCell ref="F137:Q137"/>
    <mergeCell ref="A137:A139"/>
    <mergeCell ref="A140:A143"/>
    <mergeCell ref="A144:A147"/>
    <mergeCell ref="A148:A151"/>
    <mergeCell ref="C127:E127"/>
    <mergeCell ref="F172:Q172"/>
    <mergeCell ref="C173:E173"/>
    <mergeCell ref="F173:Q173"/>
    <mergeCell ref="F175:Q175"/>
    <mergeCell ref="F158:Q158"/>
    <mergeCell ref="F159:Q159"/>
    <mergeCell ref="F160:Q160"/>
    <mergeCell ref="F161:Q161"/>
    <mergeCell ref="F162:Q162"/>
    <mergeCell ref="F163:Q163"/>
    <mergeCell ref="F164:Q164"/>
    <mergeCell ref="C174:E174"/>
    <mergeCell ref="F174:Q174"/>
    <mergeCell ref="F165:Q165"/>
    <mergeCell ref="F166:Q166"/>
    <mergeCell ref="F167:Q167"/>
    <mergeCell ref="F168:Q168"/>
    <mergeCell ref="F169:Q169"/>
    <mergeCell ref="C162:E162"/>
    <mergeCell ref="C163:E163"/>
    <mergeCell ref="F170:Q170"/>
    <mergeCell ref="C171:E171"/>
    <mergeCell ref="F171:Q171"/>
    <mergeCell ref="C149:E149"/>
    <mergeCell ref="F149:Q149"/>
    <mergeCell ref="F142:Q142"/>
    <mergeCell ref="F143:Q143"/>
    <mergeCell ref="F144:Q144"/>
    <mergeCell ref="C142:E142"/>
    <mergeCell ref="C143:E143"/>
    <mergeCell ref="C144:E144"/>
    <mergeCell ref="C145:E145"/>
    <mergeCell ref="C146:E146"/>
    <mergeCell ref="C147:E147"/>
    <mergeCell ref="F150:Q150"/>
    <mergeCell ref="F151:Q151"/>
    <mergeCell ref="F152:Q152"/>
    <mergeCell ref="F153:Q153"/>
    <mergeCell ref="F154:Q154"/>
    <mergeCell ref="F155:Q155"/>
    <mergeCell ref="F156:Q156"/>
    <mergeCell ref="F157:Q157"/>
    <mergeCell ref="F145:Q145"/>
    <mergeCell ref="F146:Q146"/>
    <mergeCell ref="F147:Q147"/>
    <mergeCell ref="F148:Q148"/>
    <mergeCell ref="C106:C107"/>
    <mergeCell ref="E106:E107"/>
    <mergeCell ref="F112:Q112"/>
    <mergeCell ref="F113:H113"/>
    <mergeCell ref="I113:K113"/>
    <mergeCell ref="L113:N113"/>
    <mergeCell ref="O113:Q113"/>
    <mergeCell ref="E118:Q118"/>
    <mergeCell ref="C148:E148"/>
    <mergeCell ref="F119:Q119"/>
    <mergeCell ref="F120:H120"/>
    <mergeCell ref="I120:K120"/>
    <mergeCell ref="L120:N120"/>
    <mergeCell ref="O120:Q120"/>
    <mergeCell ref="C129:E129"/>
    <mergeCell ref="C130:E130"/>
    <mergeCell ref="C128:E128"/>
    <mergeCell ref="C131:E131"/>
    <mergeCell ref="C119:C120"/>
    <mergeCell ref="E119:E120"/>
    <mergeCell ref="C132:E132"/>
    <mergeCell ref="F31:Q31"/>
    <mergeCell ref="C31:C32"/>
    <mergeCell ref="E31:E32"/>
    <mergeCell ref="F32:H32"/>
    <mergeCell ref="I32:K32"/>
    <mergeCell ref="L32:N32"/>
    <mergeCell ref="O32:Q32"/>
    <mergeCell ref="C37:Q37"/>
    <mergeCell ref="F38:Q38"/>
    <mergeCell ref="C38:C39"/>
    <mergeCell ref="E38:E39"/>
    <mergeCell ref="F39:H39"/>
    <mergeCell ref="I39:K39"/>
    <mergeCell ref="L39:N39"/>
    <mergeCell ref="O39:Q39"/>
    <mergeCell ref="C23:Q23"/>
    <mergeCell ref="F24:Q24"/>
    <mergeCell ref="C24:C25"/>
    <mergeCell ref="E24:E25"/>
    <mergeCell ref="F25:H25"/>
    <mergeCell ref="I25:K25"/>
    <mergeCell ref="L25:N25"/>
    <mergeCell ref="O25:Q25"/>
    <mergeCell ref="C30:Q30"/>
    <mergeCell ref="A4:Q5"/>
    <mergeCell ref="A7:Q7"/>
    <mergeCell ref="E9:I9"/>
    <mergeCell ref="E10:I10"/>
    <mergeCell ref="G12:I12"/>
    <mergeCell ref="C14:C15"/>
    <mergeCell ref="E14:E15"/>
    <mergeCell ref="F14:Q14"/>
    <mergeCell ref="F15:H15"/>
    <mergeCell ref="I15:K15"/>
    <mergeCell ref="L15:N15"/>
    <mergeCell ref="O15:Q15"/>
    <mergeCell ref="D12:F12"/>
    <mergeCell ref="C77:C78"/>
    <mergeCell ref="E77:E78"/>
    <mergeCell ref="C86:C87"/>
    <mergeCell ref="E86:E87"/>
    <mergeCell ref="C92:C93"/>
    <mergeCell ref="E92:E93"/>
    <mergeCell ref="E101:E102"/>
    <mergeCell ref="C91:Q91"/>
    <mergeCell ref="F92:Q92"/>
    <mergeCell ref="F93:H93"/>
    <mergeCell ref="I93:K93"/>
    <mergeCell ref="L93:N93"/>
    <mergeCell ref="O93:Q93"/>
    <mergeCell ref="C100:Q100"/>
    <mergeCell ref="F101:Q101"/>
    <mergeCell ref="F102:H102"/>
    <mergeCell ref="I102:K102"/>
    <mergeCell ref="F77:Q77"/>
    <mergeCell ref="F78:H78"/>
    <mergeCell ref="I78:K78"/>
    <mergeCell ref="L78:N78"/>
    <mergeCell ref="O78:Q78"/>
    <mergeCell ref="C101:C102"/>
    <mergeCell ref="L71:N71"/>
    <mergeCell ref="C53:Q53"/>
    <mergeCell ref="F54:Q54"/>
    <mergeCell ref="F55:H55"/>
    <mergeCell ref="I55:K55"/>
    <mergeCell ref="L55:N55"/>
    <mergeCell ref="O55:Q55"/>
    <mergeCell ref="C112:C113"/>
    <mergeCell ref="E112:E113"/>
    <mergeCell ref="C85:Q85"/>
    <mergeCell ref="F86:Q86"/>
    <mergeCell ref="F87:H87"/>
    <mergeCell ref="I87:K87"/>
    <mergeCell ref="L87:N87"/>
    <mergeCell ref="O87:Q87"/>
    <mergeCell ref="L102:N102"/>
    <mergeCell ref="O102:Q102"/>
    <mergeCell ref="C105:Q105"/>
    <mergeCell ref="F106:Q106"/>
    <mergeCell ref="F107:H107"/>
    <mergeCell ref="O107:Q107"/>
    <mergeCell ref="I107:K107"/>
    <mergeCell ref="L107:N107"/>
    <mergeCell ref="E111:Q111"/>
    <mergeCell ref="C61:Q61"/>
    <mergeCell ref="F62:Q62"/>
    <mergeCell ref="C46:C47"/>
    <mergeCell ref="C54:C55"/>
    <mergeCell ref="E54:E55"/>
    <mergeCell ref="C62:C63"/>
    <mergeCell ref="E62:E63"/>
    <mergeCell ref="C70:C71"/>
    <mergeCell ref="E70:E71"/>
    <mergeCell ref="E46:E47"/>
    <mergeCell ref="F46:Q46"/>
    <mergeCell ref="F47:H47"/>
    <mergeCell ref="I47:K47"/>
    <mergeCell ref="L47:N47"/>
    <mergeCell ref="O47:Q47"/>
    <mergeCell ref="F63:H63"/>
    <mergeCell ref="I63:K63"/>
    <mergeCell ref="L63:N63"/>
    <mergeCell ref="O63:Q63"/>
    <mergeCell ref="C69:Q69"/>
    <mergeCell ref="F70:Q70"/>
    <mergeCell ref="F71:H71"/>
    <mergeCell ref="O71:Q71"/>
    <mergeCell ref="I71:K71"/>
  </mergeCells>
  <printOptions horizontalCentered="1"/>
  <pageMargins left="0.39374999999999999" right="0.39374999999999999" top="0.19" bottom="0.2" header="0" footer="0"/>
  <pageSetup scale="40" fitToHeight="0" orientation="portrait" r:id="rId1"/>
  <rowBreaks count="1" manualBreakCount="1">
    <brk id="105" max="16383" man="1"/>
  </rowBreaks>
  <colBreaks count="1" manualBreakCount="1">
    <brk id="1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94"/>
  <sheetViews>
    <sheetView topLeftCell="B2" zoomScale="90" zoomScaleNormal="90" zoomScalePageLayoutView="90" workbookViewId="0">
      <selection activeCell="K21" sqref="K21"/>
    </sheetView>
  </sheetViews>
  <sheetFormatPr baseColWidth="10" defaultColWidth="14.5" defaultRowHeight="15" customHeight="1" x14ac:dyDescent="0.2"/>
  <cols>
    <col min="1" max="1" width="11.5" customWidth="1"/>
    <col min="2" max="2" width="10.83203125" customWidth="1"/>
    <col min="3" max="3" width="22.83203125" customWidth="1"/>
    <col min="4" max="6" width="13.6640625" customWidth="1"/>
    <col min="7" max="7" width="1.33203125" customWidth="1"/>
    <col min="8" max="8" width="10" customWidth="1"/>
    <col min="9" max="12" width="14.83203125" customWidth="1"/>
    <col min="13" max="13" width="1.5" customWidth="1"/>
    <col min="14" max="14" width="13" customWidth="1"/>
    <col min="15" max="18" width="14.33203125" customWidth="1"/>
    <col min="19" max="19" width="1.5" customWidth="1"/>
    <col min="20" max="20" width="13.83203125" customWidth="1"/>
    <col min="21" max="24" width="13.33203125" customWidth="1"/>
  </cols>
  <sheetData>
    <row r="1" spans="1:24" x14ac:dyDescent="0.2">
      <c r="A1" s="70" t="s">
        <v>174</v>
      </c>
      <c r="B1" s="71"/>
      <c r="C1" s="71"/>
      <c r="D1" s="71"/>
      <c r="E1" s="71"/>
      <c r="F1" s="71"/>
      <c r="G1" s="70"/>
      <c r="H1" s="70"/>
      <c r="I1" s="70"/>
      <c r="J1" s="70"/>
      <c r="K1" s="70"/>
      <c r="L1" s="70"/>
      <c r="M1" s="70"/>
      <c r="N1" s="70"/>
      <c r="O1" s="70"/>
      <c r="P1" s="70"/>
      <c r="Q1" s="70"/>
      <c r="R1" s="70"/>
      <c r="S1" s="70"/>
      <c r="T1" s="70"/>
      <c r="U1" s="70"/>
      <c r="V1" s="70"/>
      <c r="W1" s="70"/>
      <c r="X1" s="70"/>
    </row>
    <row r="2" spans="1:24" x14ac:dyDescent="0.2">
      <c r="A2" s="70"/>
      <c r="B2" s="71"/>
      <c r="C2" s="71"/>
      <c r="D2" s="71"/>
      <c r="E2" s="71"/>
      <c r="F2" s="71"/>
      <c r="G2" s="70"/>
      <c r="H2" s="70"/>
      <c r="I2" s="70"/>
      <c r="J2" s="70"/>
      <c r="K2" s="70"/>
      <c r="L2" s="70"/>
      <c r="M2" s="70"/>
      <c r="N2" s="70"/>
      <c r="O2" s="70"/>
      <c r="P2" s="70"/>
      <c r="Q2" s="70"/>
      <c r="R2" s="70"/>
      <c r="S2" s="70"/>
      <c r="T2" s="70"/>
      <c r="U2" s="70"/>
      <c r="V2" s="70"/>
      <c r="W2" s="70"/>
      <c r="X2" s="70"/>
    </row>
    <row r="3" spans="1:24" ht="29" x14ac:dyDescent="0.2">
      <c r="A3" s="70"/>
      <c r="B3" s="200" t="s">
        <v>143</v>
      </c>
      <c r="C3" s="165"/>
      <c r="D3" s="165"/>
      <c r="E3" s="165"/>
      <c r="F3" s="165"/>
      <c r="G3" s="165"/>
      <c r="H3" s="165"/>
      <c r="I3" s="165"/>
      <c r="J3" s="165"/>
      <c r="K3" s="165"/>
      <c r="L3" s="165"/>
      <c r="M3" s="165"/>
      <c r="N3" s="165"/>
      <c r="O3" s="165"/>
      <c r="P3" s="165"/>
      <c r="Q3" s="165"/>
      <c r="R3" s="165"/>
      <c r="S3" s="165"/>
      <c r="T3" s="165"/>
      <c r="U3" s="165"/>
      <c r="V3" s="165"/>
      <c r="W3" s="165"/>
      <c r="X3" s="165"/>
    </row>
    <row r="4" spans="1:24" ht="15" customHeight="1" x14ac:dyDescent="0.2">
      <c r="A4" s="70"/>
      <c r="B4" s="201" t="s">
        <v>144</v>
      </c>
      <c r="C4" s="112"/>
      <c r="D4" s="112"/>
      <c r="E4" s="112"/>
      <c r="F4" s="112"/>
      <c r="G4" s="112"/>
      <c r="H4" s="112"/>
      <c r="I4" s="112"/>
      <c r="J4" s="112"/>
      <c r="K4" s="112"/>
      <c r="L4" s="112"/>
      <c r="M4" s="112"/>
      <c r="N4" s="112"/>
      <c r="O4" s="112"/>
      <c r="P4" s="112"/>
      <c r="Q4" s="112"/>
      <c r="R4" s="112"/>
      <c r="S4" s="112"/>
      <c r="T4" s="112"/>
      <c r="U4" s="112"/>
      <c r="V4" s="112"/>
      <c r="W4" s="112"/>
      <c r="X4" s="112"/>
    </row>
    <row r="5" spans="1:24" x14ac:dyDescent="0.2">
      <c r="A5" s="70"/>
      <c r="B5" s="71"/>
      <c r="C5" s="71"/>
      <c r="D5" s="71"/>
      <c r="E5" s="71"/>
      <c r="F5" s="71"/>
      <c r="G5" s="70"/>
      <c r="H5" s="70"/>
      <c r="I5" s="70"/>
      <c r="J5" s="70"/>
      <c r="K5" s="70"/>
      <c r="L5" s="70"/>
      <c r="M5" s="70"/>
      <c r="N5" s="70"/>
      <c r="O5" s="70"/>
      <c r="P5" s="70"/>
      <c r="Q5" s="70"/>
      <c r="R5" s="70"/>
      <c r="S5" s="70"/>
      <c r="T5" s="70"/>
      <c r="U5" s="70"/>
      <c r="V5" s="70"/>
      <c r="W5" s="70"/>
      <c r="X5" s="70"/>
    </row>
    <row r="6" spans="1:24" x14ac:dyDescent="0.2">
      <c r="A6" s="70"/>
      <c r="B6" s="202" t="s">
        <v>175</v>
      </c>
      <c r="C6" s="182"/>
      <c r="D6" s="182"/>
      <c r="E6" s="182"/>
      <c r="F6" s="182"/>
      <c r="G6" s="182"/>
      <c r="H6" s="182"/>
      <c r="I6" s="182"/>
      <c r="J6" s="182"/>
      <c r="K6" s="182"/>
      <c r="L6" s="182"/>
      <c r="M6" s="182"/>
      <c r="N6" s="182"/>
      <c r="O6" s="182"/>
      <c r="P6" s="182"/>
      <c r="Q6" s="182"/>
      <c r="R6" s="182"/>
      <c r="S6" s="182"/>
      <c r="T6" s="182"/>
      <c r="U6" s="182"/>
      <c r="V6" s="182"/>
      <c r="W6" s="182"/>
      <c r="X6" s="183"/>
    </row>
    <row r="7" spans="1:24" ht="3" customHeight="1" x14ac:dyDescent="0.2">
      <c r="B7" s="72"/>
      <c r="C7" s="72"/>
      <c r="D7" s="72"/>
      <c r="E7" s="72"/>
      <c r="F7" s="72"/>
      <c r="H7" s="72"/>
      <c r="I7" s="72"/>
      <c r="J7" s="72"/>
      <c r="K7" s="72"/>
      <c r="L7" s="72"/>
      <c r="N7" s="72"/>
      <c r="O7" s="72"/>
      <c r="P7" s="72"/>
      <c r="Q7" s="72"/>
      <c r="R7" s="72"/>
      <c r="T7" s="72"/>
      <c r="U7" s="72"/>
      <c r="V7" s="72"/>
      <c r="W7" s="72"/>
      <c r="X7" s="72"/>
    </row>
    <row r="8" spans="1:24" ht="30.75" customHeight="1" x14ac:dyDescent="0.2">
      <c r="B8" s="72"/>
      <c r="C8" s="72"/>
      <c r="D8" s="72"/>
      <c r="E8" s="203" t="s">
        <v>145</v>
      </c>
      <c r="F8" s="183"/>
      <c r="H8" s="72"/>
      <c r="I8" s="72"/>
      <c r="J8" s="72"/>
      <c r="K8" s="203" t="s">
        <v>145</v>
      </c>
      <c r="L8" s="183"/>
      <c r="N8" s="72"/>
      <c r="O8" s="72"/>
      <c r="P8" s="72"/>
      <c r="Q8" s="203" t="s">
        <v>145</v>
      </c>
      <c r="R8" s="183"/>
      <c r="T8" s="72"/>
      <c r="U8" s="72"/>
      <c r="V8" s="72"/>
      <c r="W8" s="203" t="s">
        <v>145</v>
      </c>
      <c r="X8" s="183"/>
    </row>
    <row r="9" spans="1:24" ht="51.75" customHeight="1" x14ac:dyDescent="0.2">
      <c r="B9" s="72"/>
      <c r="C9" s="73" t="s">
        <v>146</v>
      </c>
      <c r="D9" s="73" t="s">
        <v>33</v>
      </c>
      <c r="E9" s="74" t="s">
        <v>147</v>
      </c>
      <c r="F9" s="74" t="s">
        <v>148</v>
      </c>
      <c r="H9" s="72"/>
      <c r="I9" s="73" t="s">
        <v>146</v>
      </c>
      <c r="J9" s="73" t="s">
        <v>33</v>
      </c>
      <c r="K9" s="74" t="s">
        <v>147</v>
      </c>
      <c r="L9" s="74" t="s">
        <v>148</v>
      </c>
      <c r="N9" s="72"/>
      <c r="O9" s="73" t="s">
        <v>146</v>
      </c>
      <c r="P9" s="73" t="s">
        <v>33</v>
      </c>
      <c r="Q9" s="74" t="s">
        <v>147</v>
      </c>
      <c r="R9" s="74" t="s">
        <v>148</v>
      </c>
      <c r="T9" s="72"/>
      <c r="U9" s="73" t="s">
        <v>146</v>
      </c>
      <c r="V9" s="73" t="s">
        <v>33</v>
      </c>
      <c r="W9" s="74" t="s">
        <v>147</v>
      </c>
      <c r="X9" s="74" t="s">
        <v>148</v>
      </c>
    </row>
    <row r="10" spans="1:24" x14ac:dyDescent="0.2">
      <c r="B10" s="75" t="s">
        <v>149</v>
      </c>
      <c r="C10" s="87">
        <v>1114</v>
      </c>
      <c r="D10" s="87">
        <v>794</v>
      </c>
      <c r="E10" s="87">
        <v>5743</v>
      </c>
      <c r="F10" s="87">
        <v>50</v>
      </c>
      <c r="H10" s="75" t="s">
        <v>150</v>
      </c>
      <c r="I10" s="87">
        <v>719</v>
      </c>
      <c r="J10" s="87">
        <v>852</v>
      </c>
      <c r="K10" s="87">
        <v>2467</v>
      </c>
      <c r="L10" s="87">
        <v>111</v>
      </c>
      <c r="N10" s="75" t="s">
        <v>151</v>
      </c>
      <c r="O10" s="87"/>
      <c r="P10" s="87"/>
      <c r="Q10" s="87"/>
      <c r="R10" s="87"/>
      <c r="T10" s="75" t="s">
        <v>152</v>
      </c>
      <c r="U10" s="87"/>
      <c r="V10" s="87"/>
      <c r="W10" s="87"/>
      <c r="X10" s="87"/>
    </row>
    <row r="11" spans="1:24" x14ac:dyDescent="0.2">
      <c r="B11" s="75" t="s">
        <v>153</v>
      </c>
      <c r="C11" s="87">
        <v>1458</v>
      </c>
      <c r="D11" s="87">
        <v>777</v>
      </c>
      <c r="E11" s="87">
        <v>7708</v>
      </c>
      <c r="F11" s="87">
        <v>73</v>
      </c>
      <c r="H11" s="75" t="s">
        <v>154</v>
      </c>
      <c r="I11" s="87">
        <v>752</v>
      </c>
      <c r="J11" s="87">
        <v>753</v>
      </c>
      <c r="K11" s="87">
        <v>2464</v>
      </c>
      <c r="L11" s="87">
        <v>95</v>
      </c>
      <c r="N11" s="75" t="s">
        <v>155</v>
      </c>
      <c r="O11" s="87"/>
      <c r="P11" s="87"/>
      <c r="Q11" s="87"/>
      <c r="R11" s="87"/>
      <c r="T11" s="75" t="s">
        <v>156</v>
      </c>
      <c r="U11" s="87"/>
      <c r="V11" s="87"/>
      <c r="W11" s="87"/>
      <c r="X11" s="87"/>
    </row>
    <row r="12" spans="1:24" x14ac:dyDescent="0.2">
      <c r="B12" s="75" t="s">
        <v>157</v>
      </c>
      <c r="C12" s="87">
        <v>1203</v>
      </c>
      <c r="D12" s="87">
        <v>1007</v>
      </c>
      <c r="E12" s="87">
        <v>5687</v>
      </c>
      <c r="F12" s="87">
        <v>92</v>
      </c>
      <c r="H12" s="75" t="s">
        <v>158</v>
      </c>
      <c r="I12" s="87">
        <v>626</v>
      </c>
      <c r="J12" s="87">
        <v>956</v>
      </c>
      <c r="K12" s="87">
        <v>2654</v>
      </c>
      <c r="L12" s="87">
        <v>66</v>
      </c>
      <c r="N12" s="75" t="s">
        <v>159</v>
      </c>
      <c r="O12" s="87"/>
      <c r="P12" s="87"/>
      <c r="Q12" s="87"/>
      <c r="R12" s="87"/>
      <c r="T12" s="75" t="s">
        <v>160</v>
      </c>
      <c r="U12" s="87"/>
      <c r="V12" s="87"/>
      <c r="W12" s="87"/>
      <c r="X12" s="87"/>
    </row>
    <row r="13" spans="1:24" x14ac:dyDescent="0.2">
      <c r="B13" s="72"/>
      <c r="C13" s="76">
        <f t="shared" ref="C13:F13" si="0">SUM(C10:C12)</f>
        <v>3775</v>
      </c>
      <c r="D13" s="76">
        <f t="shared" si="0"/>
        <v>2578</v>
      </c>
      <c r="E13" s="77">
        <f t="shared" si="0"/>
        <v>19138</v>
      </c>
      <c r="F13" s="77">
        <f t="shared" si="0"/>
        <v>215</v>
      </c>
      <c r="H13" s="72"/>
      <c r="I13" s="76">
        <f t="shared" ref="I13:L13" si="1">SUM(I10:I12)</f>
        <v>2097</v>
      </c>
      <c r="J13" s="76">
        <f t="shared" si="1"/>
        <v>2561</v>
      </c>
      <c r="K13" s="77">
        <f t="shared" si="1"/>
        <v>7585</v>
      </c>
      <c r="L13" s="77">
        <f t="shared" si="1"/>
        <v>272</v>
      </c>
      <c r="N13" s="72"/>
      <c r="O13" s="76">
        <f t="shared" ref="O13:R13" si="2">SUM(O10:O12)</f>
        <v>0</v>
      </c>
      <c r="P13" s="76">
        <f t="shared" si="2"/>
        <v>0</v>
      </c>
      <c r="Q13" s="77">
        <f t="shared" si="2"/>
        <v>0</v>
      </c>
      <c r="R13" s="77">
        <f t="shared" si="2"/>
        <v>0</v>
      </c>
      <c r="T13" s="72"/>
      <c r="U13" s="76">
        <f t="shared" ref="U13:X13" si="3">SUM(U10:U12)</f>
        <v>0</v>
      </c>
      <c r="V13" s="76">
        <f t="shared" si="3"/>
        <v>0</v>
      </c>
      <c r="W13" s="77">
        <f t="shared" si="3"/>
        <v>0</v>
      </c>
      <c r="X13" s="77">
        <f t="shared" si="3"/>
        <v>0</v>
      </c>
    </row>
    <row r="14" spans="1:24" x14ac:dyDescent="0.2">
      <c r="B14" s="72"/>
      <c r="C14" s="72"/>
      <c r="D14" s="72"/>
      <c r="E14" s="204">
        <f>E13+F13</f>
        <v>19353</v>
      </c>
      <c r="F14" s="183"/>
      <c r="H14" s="72"/>
      <c r="I14" s="72"/>
      <c r="J14" s="72"/>
      <c r="K14" s="204">
        <f>K13+L13</f>
        <v>7857</v>
      </c>
      <c r="L14" s="183"/>
      <c r="N14" s="72"/>
      <c r="O14" s="72"/>
      <c r="P14" s="72"/>
      <c r="Q14" s="204">
        <f>Q13+R13</f>
        <v>0</v>
      </c>
      <c r="R14" s="183"/>
      <c r="T14" s="72"/>
      <c r="U14" s="72"/>
      <c r="V14" s="72"/>
      <c r="W14" s="204">
        <f>W13+X13</f>
        <v>0</v>
      </c>
      <c r="X14" s="183"/>
    </row>
    <row r="15" spans="1:24" x14ac:dyDescent="0.2">
      <c r="B15" s="72"/>
      <c r="C15" s="72"/>
      <c r="D15" s="72"/>
      <c r="E15" s="72"/>
      <c r="F15" s="72"/>
    </row>
    <row r="16" spans="1:24" x14ac:dyDescent="0.2">
      <c r="B16" s="205" t="s">
        <v>176</v>
      </c>
      <c r="C16" s="182"/>
      <c r="D16" s="182"/>
      <c r="E16" s="182"/>
      <c r="F16" s="182"/>
      <c r="G16" s="182"/>
      <c r="H16" s="182"/>
      <c r="I16" s="182"/>
      <c r="J16" s="182"/>
      <c r="K16" s="182"/>
      <c r="L16" s="182"/>
      <c r="M16" s="182"/>
      <c r="N16" s="182"/>
      <c r="O16" s="182"/>
      <c r="P16" s="182"/>
      <c r="Q16" s="182"/>
      <c r="R16" s="182"/>
      <c r="S16" s="182"/>
      <c r="T16" s="182"/>
      <c r="U16" s="182"/>
      <c r="V16" s="182"/>
      <c r="W16" s="182"/>
      <c r="X16" s="183"/>
    </row>
    <row r="17" spans="2:24" ht="4.5" customHeight="1" x14ac:dyDescent="0.2">
      <c r="B17" s="72"/>
      <c r="C17" s="72"/>
      <c r="D17" s="72"/>
      <c r="E17" s="72"/>
      <c r="F17" s="72"/>
    </row>
    <row r="18" spans="2:24" ht="30.75" customHeight="1" x14ac:dyDescent="0.2">
      <c r="B18" s="72"/>
      <c r="C18" s="72"/>
      <c r="D18" s="72"/>
      <c r="E18" s="203" t="s">
        <v>145</v>
      </c>
      <c r="F18" s="183"/>
      <c r="H18" s="72"/>
      <c r="I18" s="72"/>
      <c r="J18" s="72"/>
      <c r="K18" s="203" t="s">
        <v>145</v>
      </c>
      <c r="L18" s="183"/>
      <c r="N18" s="72"/>
      <c r="O18" s="72"/>
      <c r="P18" s="72"/>
      <c r="Q18" s="203" t="s">
        <v>145</v>
      </c>
      <c r="R18" s="183"/>
      <c r="T18" s="72"/>
      <c r="U18" s="72"/>
      <c r="V18" s="72"/>
      <c r="W18" s="203" t="s">
        <v>145</v>
      </c>
      <c r="X18" s="183"/>
    </row>
    <row r="19" spans="2:24" ht="51.75" customHeight="1" x14ac:dyDescent="0.2">
      <c r="B19" s="72"/>
      <c r="C19" s="73" t="s">
        <v>146</v>
      </c>
      <c r="D19" s="73" t="s">
        <v>33</v>
      </c>
      <c r="E19" s="74" t="s">
        <v>147</v>
      </c>
      <c r="F19" s="74" t="s">
        <v>148</v>
      </c>
      <c r="H19" s="72"/>
      <c r="I19" s="73" t="s">
        <v>146</v>
      </c>
      <c r="J19" s="73" t="s">
        <v>33</v>
      </c>
      <c r="K19" s="74" t="s">
        <v>147</v>
      </c>
      <c r="L19" s="74" t="s">
        <v>148</v>
      </c>
      <c r="N19" s="72"/>
      <c r="O19" s="73" t="s">
        <v>146</v>
      </c>
      <c r="P19" s="73" t="s">
        <v>33</v>
      </c>
      <c r="Q19" s="74" t="s">
        <v>147</v>
      </c>
      <c r="R19" s="74" t="s">
        <v>148</v>
      </c>
      <c r="T19" s="72"/>
      <c r="U19" s="73" t="s">
        <v>146</v>
      </c>
      <c r="V19" s="73" t="s">
        <v>33</v>
      </c>
      <c r="W19" s="74" t="s">
        <v>147</v>
      </c>
      <c r="X19" s="74" t="s">
        <v>148</v>
      </c>
    </row>
    <row r="20" spans="2:24" x14ac:dyDescent="0.2">
      <c r="B20" s="75" t="s">
        <v>149</v>
      </c>
      <c r="C20" s="87">
        <v>2585</v>
      </c>
      <c r="D20" s="87">
        <v>835</v>
      </c>
      <c r="E20" s="107">
        <v>6616</v>
      </c>
      <c r="F20" s="107">
        <v>0</v>
      </c>
      <c r="H20" s="75" t="s">
        <v>150</v>
      </c>
      <c r="I20" s="87">
        <v>1285</v>
      </c>
      <c r="J20" s="87">
        <v>938</v>
      </c>
      <c r="K20" s="87">
        <v>4108</v>
      </c>
      <c r="L20" s="87">
        <v>0</v>
      </c>
      <c r="N20" s="75" t="s">
        <v>151</v>
      </c>
      <c r="O20" s="87"/>
      <c r="P20" s="87"/>
      <c r="Q20" s="87"/>
      <c r="R20" s="87"/>
      <c r="T20" s="75" t="s">
        <v>152</v>
      </c>
      <c r="U20" s="87"/>
      <c r="V20" s="87"/>
      <c r="W20" s="87"/>
      <c r="X20" s="87"/>
    </row>
    <row r="21" spans="2:24" ht="15.75" customHeight="1" x14ac:dyDescent="0.2">
      <c r="B21" s="75" t="s">
        <v>153</v>
      </c>
      <c r="C21" s="87">
        <v>2531</v>
      </c>
      <c r="D21" s="87">
        <v>714</v>
      </c>
      <c r="E21" s="107">
        <v>7587</v>
      </c>
      <c r="F21" s="107">
        <v>0</v>
      </c>
      <c r="H21" s="75" t="s">
        <v>154</v>
      </c>
      <c r="I21" s="87">
        <v>355</v>
      </c>
      <c r="J21" s="87">
        <v>381</v>
      </c>
      <c r="K21" s="87">
        <v>871</v>
      </c>
      <c r="L21" s="87">
        <v>0</v>
      </c>
      <c r="N21" s="75" t="s">
        <v>155</v>
      </c>
      <c r="O21" s="87"/>
      <c r="P21" s="87"/>
      <c r="Q21" s="87"/>
      <c r="R21" s="87"/>
      <c r="T21" s="75" t="s">
        <v>156</v>
      </c>
      <c r="U21" s="87"/>
      <c r="V21" s="87"/>
      <c r="W21" s="87"/>
      <c r="X21" s="87"/>
    </row>
    <row r="22" spans="2:24" ht="15.75" customHeight="1" x14ac:dyDescent="0.2">
      <c r="B22" s="75" t="s">
        <v>157</v>
      </c>
      <c r="C22" s="87">
        <v>0</v>
      </c>
      <c r="D22" s="87">
        <v>0</v>
      </c>
      <c r="E22" s="87">
        <v>0</v>
      </c>
      <c r="F22" s="87">
        <v>0</v>
      </c>
      <c r="H22" s="75" t="s">
        <v>158</v>
      </c>
      <c r="I22" s="87"/>
      <c r="J22" s="87"/>
      <c r="K22" s="87"/>
      <c r="L22" s="87"/>
      <c r="N22" s="75" t="s">
        <v>159</v>
      </c>
      <c r="O22" s="87"/>
      <c r="P22" s="87"/>
      <c r="Q22" s="87"/>
      <c r="R22" s="87"/>
      <c r="T22" s="75" t="s">
        <v>160</v>
      </c>
      <c r="U22" s="87"/>
      <c r="V22" s="87"/>
      <c r="W22" s="87"/>
      <c r="X22" s="87"/>
    </row>
    <row r="23" spans="2:24" ht="15.75" customHeight="1" x14ac:dyDescent="0.2">
      <c r="B23" s="72"/>
      <c r="C23" s="76">
        <f t="shared" ref="C23:F23" si="4">SUM(C20:C22)</f>
        <v>5116</v>
      </c>
      <c r="D23" s="76">
        <f t="shared" si="4"/>
        <v>1549</v>
      </c>
      <c r="E23" s="77">
        <f t="shared" si="4"/>
        <v>14203</v>
      </c>
      <c r="F23" s="77">
        <f t="shared" si="4"/>
        <v>0</v>
      </c>
      <c r="H23" s="72"/>
      <c r="I23" s="76">
        <f t="shared" ref="I23:L23" si="5">SUM(I20:I22)</f>
        <v>1640</v>
      </c>
      <c r="J23" s="76">
        <f t="shared" si="5"/>
        <v>1319</v>
      </c>
      <c r="K23" s="77">
        <f t="shared" si="5"/>
        <v>4979</v>
      </c>
      <c r="L23" s="77">
        <f t="shared" si="5"/>
        <v>0</v>
      </c>
      <c r="N23" s="72"/>
      <c r="O23" s="76">
        <f t="shared" ref="O23:R23" si="6">SUM(O20:O22)</f>
        <v>0</v>
      </c>
      <c r="P23" s="76">
        <f t="shared" si="6"/>
        <v>0</v>
      </c>
      <c r="Q23" s="77">
        <f t="shared" si="6"/>
        <v>0</v>
      </c>
      <c r="R23" s="77">
        <f t="shared" si="6"/>
        <v>0</v>
      </c>
      <c r="T23" s="72"/>
      <c r="U23" s="76">
        <f t="shared" ref="U23:X23" si="7">SUM(U20:U22)</f>
        <v>0</v>
      </c>
      <c r="V23" s="76">
        <f t="shared" si="7"/>
        <v>0</v>
      </c>
      <c r="W23" s="77">
        <f t="shared" si="7"/>
        <v>0</v>
      </c>
      <c r="X23" s="77">
        <f t="shared" si="7"/>
        <v>0</v>
      </c>
    </row>
    <row r="24" spans="2:24" ht="15.75" customHeight="1" x14ac:dyDescent="0.2">
      <c r="B24" s="72"/>
      <c r="C24" s="72"/>
      <c r="D24" s="72"/>
      <c r="E24" s="204">
        <f>E23+F23</f>
        <v>14203</v>
      </c>
      <c r="F24" s="183"/>
      <c r="H24" s="72"/>
      <c r="I24" s="72"/>
      <c r="J24" s="72"/>
      <c r="K24" s="204">
        <f>K23+L23</f>
        <v>4979</v>
      </c>
      <c r="L24" s="183"/>
      <c r="N24" s="72"/>
      <c r="O24" s="72"/>
      <c r="P24" s="72"/>
      <c r="Q24" s="204">
        <f>Q23+R23</f>
        <v>0</v>
      </c>
      <c r="R24" s="183"/>
      <c r="T24" s="72"/>
      <c r="U24" s="72"/>
      <c r="V24" s="72"/>
      <c r="W24" s="204">
        <f>W23+X23</f>
        <v>0</v>
      </c>
      <c r="X24" s="183"/>
    </row>
    <row r="25" spans="2:24" ht="15.75" customHeight="1" x14ac:dyDescent="0.2">
      <c r="B25" s="72"/>
      <c r="C25" s="72"/>
      <c r="D25" s="72"/>
      <c r="E25" s="72"/>
      <c r="F25" s="72"/>
    </row>
    <row r="26" spans="2:24" ht="23.25" customHeight="1" x14ac:dyDescent="0.2">
      <c r="B26" s="78" t="s">
        <v>161</v>
      </c>
      <c r="C26" s="79">
        <f t="shared" ref="C26:E26" si="8">C13-C23</f>
        <v>-1341</v>
      </c>
      <c r="D26" s="79">
        <f t="shared" si="8"/>
        <v>1029</v>
      </c>
      <c r="E26" s="79">
        <f t="shared" si="8"/>
        <v>4935</v>
      </c>
      <c r="F26" s="80"/>
      <c r="H26" s="78" t="s">
        <v>161</v>
      </c>
      <c r="I26" s="79">
        <f t="shared" ref="I26:K26" si="9">I13-I23</f>
        <v>457</v>
      </c>
      <c r="J26" s="79">
        <f t="shared" si="9"/>
        <v>1242</v>
      </c>
      <c r="K26" s="79">
        <f t="shared" si="9"/>
        <v>2606</v>
      </c>
      <c r="L26" s="80"/>
      <c r="N26" s="78" t="s">
        <v>161</v>
      </c>
      <c r="O26" s="79">
        <f t="shared" ref="O26:Q26" si="10">O13-O23</f>
        <v>0</v>
      </c>
      <c r="P26" s="79">
        <f t="shared" si="10"/>
        <v>0</v>
      </c>
      <c r="Q26" s="79">
        <f t="shared" si="10"/>
        <v>0</v>
      </c>
      <c r="R26" s="80"/>
      <c r="T26" s="78" t="s">
        <v>161</v>
      </c>
      <c r="U26" s="79">
        <f t="shared" ref="U26:W26" si="11">U13-U23</f>
        <v>0</v>
      </c>
      <c r="V26" s="79">
        <f t="shared" si="11"/>
        <v>0</v>
      </c>
      <c r="W26" s="79">
        <f t="shared" si="11"/>
        <v>0</v>
      </c>
      <c r="X26" s="80"/>
    </row>
    <row r="27" spans="2:24" ht="15.75" customHeight="1" x14ac:dyDescent="0.2">
      <c r="B27" s="72"/>
      <c r="C27" s="72"/>
      <c r="D27" s="72"/>
      <c r="E27" s="72"/>
      <c r="F27" s="72"/>
    </row>
    <row r="28" spans="2:24" ht="15.75" customHeight="1" x14ac:dyDescent="0.2">
      <c r="B28" s="206" t="s">
        <v>162</v>
      </c>
      <c r="C28" s="112"/>
      <c r="D28" s="112"/>
      <c r="E28" s="112"/>
      <c r="F28" s="112"/>
      <c r="H28" s="206" t="s">
        <v>162</v>
      </c>
      <c r="I28" s="112"/>
      <c r="J28" s="112"/>
      <c r="K28" s="112"/>
      <c r="L28" s="112"/>
      <c r="N28" s="206" t="s">
        <v>162</v>
      </c>
      <c r="O28" s="112"/>
      <c r="P28" s="112"/>
      <c r="Q28" s="112"/>
      <c r="R28" s="112"/>
      <c r="T28" s="206" t="s">
        <v>162</v>
      </c>
      <c r="U28" s="112"/>
      <c r="V28" s="112"/>
      <c r="W28" s="112"/>
      <c r="X28" s="112"/>
    </row>
    <row r="29" spans="2:24" ht="15.75" customHeight="1" x14ac:dyDescent="0.2">
      <c r="B29" s="72"/>
      <c r="C29" s="72"/>
      <c r="D29" s="72"/>
      <c r="E29" s="72"/>
      <c r="F29" s="72"/>
    </row>
    <row r="30" spans="2:24" ht="15.75" customHeight="1" x14ac:dyDescent="0.2">
      <c r="B30" s="200" t="s">
        <v>163</v>
      </c>
      <c r="C30" s="165"/>
      <c r="D30" s="165"/>
      <c r="E30" s="165"/>
      <c r="F30" s="165"/>
      <c r="G30" s="165"/>
      <c r="H30" s="165"/>
      <c r="I30" s="165"/>
      <c r="J30" s="165"/>
      <c r="K30" s="165"/>
      <c r="L30" s="165"/>
      <c r="M30" s="165"/>
      <c r="N30" s="165"/>
      <c r="O30" s="165"/>
      <c r="P30" s="165"/>
      <c r="Q30" s="165"/>
      <c r="R30" s="165"/>
      <c r="S30" s="165"/>
      <c r="T30" s="165"/>
      <c r="U30" s="165"/>
      <c r="V30" s="165"/>
      <c r="W30" s="165"/>
      <c r="X30" s="165"/>
    </row>
    <row r="31" spans="2:24" ht="6.75" customHeight="1" x14ac:dyDescent="0.2"/>
    <row r="32" spans="2:24" ht="15.75" customHeight="1" x14ac:dyDescent="0.2">
      <c r="B32" s="202" t="s">
        <v>164</v>
      </c>
      <c r="C32" s="182"/>
      <c r="D32" s="182"/>
      <c r="E32" s="182"/>
      <c r="F32" s="182"/>
      <c r="G32" s="182"/>
      <c r="H32" s="182"/>
      <c r="I32" s="182"/>
      <c r="J32" s="182"/>
      <c r="K32" s="182"/>
      <c r="L32" s="182"/>
      <c r="M32" s="182"/>
      <c r="N32" s="182"/>
      <c r="O32" s="182"/>
      <c r="P32" s="182"/>
      <c r="Q32" s="182"/>
      <c r="R32" s="182"/>
      <c r="S32" s="182"/>
      <c r="T32" s="182"/>
      <c r="U32" s="182"/>
      <c r="V32" s="182"/>
      <c r="W32" s="182"/>
      <c r="X32" s="183"/>
    </row>
    <row r="33" spans="1:24" ht="38.25" customHeight="1" x14ac:dyDescent="0.2">
      <c r="B33" s="201" t="s">
        <v>165</v>
      </c>
      <c r="C33" s="112"/>
      <c r="D33" s="112"/>
      <c r="E33" s="112"/>
      <c r="F33" s="112"/>
      <c r="G33" s="112"/>
      <c r="H33" s="112"/>
      <c r="I33" s="112"/>
      <c r="J33" s="112"/>
      <c r="K33" s="112"/>
      <c r="L33" s="112"/>
      <c r="M33" s="112"/>
      <c r="N33" s="112"/>
      <c r="O33" s="112"/>
      <c r="P33" s="112"/>
      <c r="Q33" s="112"/>
      <c r="R33" s="112"/>
      <c r="S33" s="112"/>
      <c r="T33" s="112"/>
      <c r="U33" s="112"/>
      <c r="V33" s="112"/>
      <c r="W33" s="112"/>
      <c r="X33" s="112"/>
    </row>
    <row r="34" spans="1:24" ht="8.25" customHeight="1" x14ac:dyDescent="0.2">
      <c r="B34" s="81"/>
      <c r="C34" s="82"/>
      <c r="D34" s="82"/>
      <c r="E34" s="82"/>
      <c r="F34" s="82"/>
      <c r="G34" s="82"/>
      <c r="H34" s="82"/>
      <c r="I34" s="82"/>
      <c r="J34" s="82"/>
      <c r="K34" s="82"/>
      <c r="L34" s="82"/>
      <c r="M34" s="82"/>
      <c r="N34" s="82"/>
      <c r="O34" s="82"/>
      <c r="P34" s="82"/>
      <c r="Q34" s="82"/>
      <c r="R34" s="82"/>
      <c r="S34" s="82"/>
      <c r="T34" s="82"/>
      <c r="U34" s="82"/>
      <c r="V34" s="82"/>
      <c r="W34" s="82"/>
      <c r="X34" s="82"/>
    </row>
    <row r="35" spans="1:24" ht="15.75" customHeight="1" x14ac:dyDescent="0.2">
      <c r="B35" s="83" t="s">
        <v>166</v>
      </c>
      <c r="C35" s="84" t="s">
        <v>167</v>
      </c>
      <c r="D35" s="84" t="s">
        <v>149</v>
      </c>
      <c r="E35" s="84" t="s">
        <v>153</v>
      </c>
      <c r="F35" s="84" t="s">
        <v>157</v>
      </c>
      <c r="H35" s="83" t="s">
        <v>166</v>
      </c>
      <c r="I35" s="84" t="s">
        <v>167</v>
      </c>
      <c r="J35" s="84" t="s">
        <v>150</v>
      </c>
      <c r="K35" s="84" t="s">
        <v>154</v>
      </c>
      <c r="L35" s="84" t="s">
        <v>158</v>
      </c>
      <c r="N35" s="83" t="s">
        <v>166</v>
      </c>
      <c r="O35" s="84" t="s">
        <v>167</v>
      </c>
      <c r="P35" s="84" t="s">
        <v>151</v>
      </c>
      <c r="Q35" s="84" t="s">
        <v>155</v>
      </c>
      <c r="R35" s="84" t="s">
        <v>159</v>
      </c>
      <c r="T35" s="83" t="s">
        <v>166</v>
      </c>
      <c r="U35" s="84" t="s">
        <v>167</v>
      </c>
      <c r="V35" s="84" t="s">
        <v>152</v>
      </c>
      <c r="W35" s="84" t="s">
        <v>156</v>
      </c>
      <c r="X35" s="84" t="s">
        <v>160</v>
      </c>
    </row>
    <row r="36" spans="1:24" ht="15.75" customHeight="1" x14ac:dyDescent="0.2">
      <c r="A36" t="s">
        <v>168</v>
      </c>
      <c r="B36" s="99" t="s">
        <v>169</v>
      </c>
      <c r="C36" s="100" t="s">
        <v>180</v>
      </c>
      <c r="D36" s="87">
        <v>18</v>
      </c>
      <c r="E36" s="87">
        <v>18</v>
      </c>
      <c r="F36" s="87">
        <v>22</v>
      </c>
      <c r="H36" s="99" t="str">
        <f t="shared" ref="H36:I36" si="12">B36</f>
        <v>Tipo II</v>
      </c>
      <c r="I36" s="100" t="str">
        <f t="shared" si="12"/>
        <v>NLSSA014720</v>
      </c>
      <c r="J36" s="87">
        <v>13</v>
      </c>
      <c r="K36" s="87">
        <v>21</v>
      </c>
      <c r="L36" s="87">
        <v>9</v>
      </c>
      <c r="N36" s="99" t="str">
        <f t="shared" ref="N36:O36" si="13">H36</f>
        <v>Tipo II</v>
      </c>
      <c r="O36" s="100" t="str">
        <f t="shared" si="13"/>
        <v>NLSSA014720</v>
      </c>
      <c r="P36" s="103"/>
      <c r="Q36" s="103"/>
      <c r="R36" s="103"/>
      <c r="T36" s="99" t="str">
        <f t="shared" ref="T36:U36" si="14">N36</f>
        <v>Tipo II</v>
      </c>
      <c r="U36" s="100" t="str">
        <f t="shared" si="14"/>
        <v>NLSSA014720</v>
      </c>
      <c r="V36" s="103">
        <v>10</v>
      </c>
      <c r="W36" s="103">
        <v>12</v>
      </c>
      <c r="X36" s="103">
        <v>6</v>
      </c>
    </row>
    <row r="37" spans="1:24" ht="15.75" customHeight="1" x14ac:dyDescent="0.2">
      <c r="C37" s="82"/>
      <c r="D37" s="85">
        <f>SUM(D36:D36)</f>
        <v>18</v>
      </c>
      <c r="E37" s="85">
        <f>SUM(E36:E36)</f>
        <v>18</v>
      </c>
      <c r="F37" s="85">
        <f>SUM(F36:F36)</f>
        <v>22</v>
      </c>
      <c r="J37" s="85">
        <f>SUM(J36:J36)</f>
        <v>13</v>
      </c>
      <c r="K37" s="85">
        <f>SUM(K36:K36)</f>
        <v>21</v>
      </c>
      <c r="L37" s="85">
        <f>SUM(L36:L36)</f>
        <v>9</v>
      </c>
      <c r="P37" s="85">
        <f>SUM(P36:P36)</f>
        <v>0</v>
      </c>
      <c r="Q37" s="85">
        <f>SUM(Q36:Q36)</f>
        <v>0</v>
      </c>
      <c r="R37" s="85">
        <f>SUM(R36:R36)</f>
        <v>0</v>
      </c>
      <c r="V37" s="85">
        <f>SUM(V36:V36)</f>
        <v>10</v>
      </c>
      <c r="W37" s="85">
        <f>SUM(W36:W36)</f>
        <v>12</v>
      </c>
      <c r="X37" s="85">
        <f>SUM(X36:X36)</f>
        <v>6</v>
      </c>
    </row>
    <row r="38" spans="1:24" ht="15.75" customHeight="1" x14ac:dyDescent="0.2">
      <c r="B38" s="86" t="s">
        <v>170</v>
      </c>
      <c r="C38" s="82"/>
      <c r="D38" s="207">
        <f>D37+E37+F37</f>
        <v>58</v>
      </c>
      <c r="E38" s="165"/>
      <c r="F38" s="166"/>
      <c r="J38" s="207">
        <f>J37+K37+L37</f>
        <v>43</v>
      </c>
      <c r="K38" s="165"/>
      <c r="L38" s="166"/>
      <c r="P38" s="207">
        <f>P37+Q37+R37</f>
        <v>0</v>
      </c>
      <c r="Q38" s="165"/>
      <c r="R38" s="166"/>
      <c r="V38" s="207">
        <f>V37+W37+X37</f>
        <v>28</v>
      </c>
      <c r="W38" s="165"/>
      <c r="X38" s="166"/>
    </row>
    <row r="39" spans="1:24" ht="15.75" customHeight="1" x14ac:dyDescent="0.2">
      <c r="B39" s="86" t="s">
        <v>171</v>
      </c>
      <c r="C39" s="82"/>
      <c r="D39" s="207"/>
      <c r="E39" s="165"/>
      <c r="F39" s="166"/>
      <c r="J39" s="207"/>
      <c r="K39" s="165"/>
      <c r="L39" s="166"/>
      <c r="P39" s="207"/>
      <c r="Q39" s="165"/>
      <c r="R39" s="166"/>
      <c r="V39" s="207"/>
      <c r="W39" s="165"/>
      <c r="X39" s="166"/>
    </row>
    <row r="40" spans="1:24" ht="15.75" customHeight="1" x14ac:dyDescent="0.2">
      <c r="B40" s="86" t="s">
        <v>172</v>
      </c>
      <c r="C40" s="82"/>
      <c r="D40" s="208">
        <f>D38*D39</f>
        <v>0</v>
      </c>
      <c r="E40" s="165"/>
      <c r="F40" s="166"/>
      <c r="J40" s="208">
        <f>J38*J39</f>
        <v>0</v>
      </c>
      <c r="K40" s="165"/>
      <c r="L40" s="166"/>
      <c r="P40" s="208">
        <f>P38*P39</f>
        <v>0</v>
      </c>
      <c r="Q40" s="165"/>
      <c r="R40" s="166"/>
      <c r="V40" s="208">
        <f>V38*V39</f>
        <v>0</v>
      </c>
      <c r="W40" s="165"/>
      <c r="X40" s="166"/>
    </row>
    <row r="41" spans="1:24" ht="15.75" customHeight="1" x14ac:dyDescent="0.2">
      <c r="B41" s="86"/>
      <c r="C41" s="82"/>
      <c r="D41" s="72"/>
      <c r="E41" s="72"/>
      <c r="F41" s="72"/>
    </row>
    <row r="42" spans="1:24" ht="15.75" customHeight="1" x14ac:dyDescent="0.2">
      <c r="B42" s="86"/>
      <c r="C42" s="82"/>
      <c r="D42" s="72"/>
      <c r="E42" s="72"/>
      <c r="F42" s="72"/>
    </row>
    <row r="43" spans="1:24" ht="15.75" customHeight="1" x14ac:dyDescent="0.2">
      <c r="B43" s="72"/>
      <c r="C43" s="72"/>
      <c r="D43" s="72"/>
      <c r="E43" s="72"/>
      <c r="F43" s="72"/>
    </row>
    <row r="44" spans="1:24" ht="15.75" customHeight="1" x14ac:dyDescent="0.2">
      <c r="B44" s="72"/>
      <c r="C44" s="72"/>
      <c r="D44" s="72"/>
      <c r="E44" s="72"/>
      <c r="F44" s="72"/>
    </row>
    <row r="45" spans="1:24" ht="15.75" customHeight="1" x14ac:dyDescent="0.2">
      <c r="B45" s="72"/>
      <c r="C45" s="72"/>
      <c r="D45" s="72"/>
      <c r="E45" s="72"/>
      <c r="F45" s="72"/>
    </row>
    <row r="46" spans="1:24" ht="15.75" customHeight="1" x14ac:dyDescent="0.2">
      <c r="A46" t="s">
        <v>168</v>
      </c>
      <c r="B46" s="72"/>
      <c r="D46" s="72"/>
      <c r="E46" s="72"/>
      <c r="F46" s="72"/>
    </row>
    <row r="47" spans="1:24" ht="15.75" customHeight="1" x14ac:dyDescent="0.2">
      <c r="A47" t="s">
        <v>168</v>
      </c>
      <c r="B47" s="72"/>
      <c r="D47" s="72"/>
      <c r="E47" s="72"/>
      <c r="F47" s="72"/>
    </row>
    <row r="48" spans="1:24" ht="15.75" customHeight="1" x14ac:dyDescent="0.2">
      <c r="B48" s="72"/>
      <c r="C48" s="72"/>
      <c r="D48" s="72"/>
      <c r="E48" s="72"/>
      <c r="F48" s="72"/>
    </row>
    <row r="49" spans="2:6" ht="15.75" customHeight="1" x14ac:dyDescent="0.2">
      <c r="B49" s="72"/>
      <c r="C49" s="72"/>
      <c r="D49" s="72"/>
      <c r="E49" s="72"/>
      <c r="F49" s="72"/>
    </row>
    <row r="50" spans="2:6" ht="15.75" customHeight="1" x14ac:dyDescent="0.2">
      <c r="B50" s="72"/>
      <c r="C50" s="72"/>
      <c r="D50" s="72"/>
      <c r="E50" s="72"/>
      <c r="F50" s="72"/>
    </row>
    <row r="51" spans="2:6" ht="15.75" customHeight="1" x14ac:dyDescent="0.2">
      <c r="B51" s="72"/>
      <c r="C51" s="72"/>
      <c r="D51" s="72"/>
      <c r="E51" s="72"/>
      <c r="F51" s="72"/>
    </row>
    <row r="52" spans="2:6" ht="15.75" customHeight="1" x14ac:dyDescent="0.2">
      <c r="B52" s="72"/>
      <c r="C52" s="72"/>
      <c r="D52" s="72"/>
      <c r="E52" s="72"/>
      <c r="F52" s="72"/>
    </row>
    <row r="53" spans="2:6" ht="15.75" customHeight="1" x14ac:dyDescent="0.2">
      <c r="B53" s="72"/>
      <c r="C53" s="72"/>
      <c r="D53" s="72"/>
      <c r="E53" s="72"/>
      <c r="F53" s="72"/>
    </row>
    <row r="54" spans="2:6" ht="15.75" customHeight="1" x14ac:dyDescent="0.2">
      <c r="B54" s="72"/>
      <c r="C54" s="72"/>
      <c r="D54" s="72"/>
      <c r="E54" s="72"/>
      <c r="F54" s="72"/>
    </row>
    <row r="55" spans="2:6" ht="15.75" customHeight="1" x14ac:dyDescent="0.2">
      <c r="B55" s="72"/>
      <c r="C55" s="72"/>
      <c r="D55" s="72"/>
      <c r="E55" s="72"/>
      <c r="F55" s="72"/>
    </row>
    <row r="56" spans="2:6" ht="15.75" customHeight="1" x14ac:dyDescent="0.2">
      <c r="B56" s="72"/>
      <c r="C56" s="72"/>
      <c r="D56" s="72"/>
      <c r="E56" s="72"/>
      <c r="F56" s="72"/>
    </row>
    <row r="57" spans="2:6" ht="15.75" customHeight="1" x14ac:dyDescent="0.2">
      <c r="B57" s="72"/>
      <c r="C57" s="72"/>
      <c r="D57" s="72"/>
      <c r="E57" s="72"/>
      <c r="F57" s="72"/>
    </row>
    <row r="58" spans="2:6" ht="15.75" customHeight="1" x14ac:dyDescent="0.2">
      <c r="B58" s="72"/>
      <c r="C58" s="72"/>
      <c r="D58" s="72"/>
      <c r="E58" s="72"/>
      <c r="F58" s="72"/>
    </row>
    <row r="59" spans="2:6" ht="15.75" customHeight="1" x14ac:dyDescent="0.2">
      <c r="B59" s="72"/>
      <c r="C59" s="72"/>
      <c r="D59" s="72"/>
      <c r="E59" s="72"/>
      <c r="F59" s="72"/>
    </row>
    <row r="60" spans="2:6" ht="15.75" customHeight="1" x14ac:dyDescent="0.2">
      <c r="B60" s="72"/>
      <c r="C60" s="72"/>
      <c r="D60" s="72"/>
      <c r="E60" s="72"/>
      <c r="F60" s="72"/>
    </row>
    <row r="61" spans="2:6" ht="15.75" customHeight="1" x14ac:dyDescent="0.2">
      <c r="B61" s="72"/>
      <c r="C61" s="72"/>
      <c r="D61" s="72"/>
      <c r="E61" s="72"/>
      <c r="F61" s="72"/>
    </row>
    <row r="62" spans="2:6" ht="15.75" customHeight="1" x14ac:dyDescent="0.2">
      <c r="B62" s="72"/>
      <c r="C62" s="72"/>
      <c r="D62" s="72"/>
      <c r="E62" s="72"/>
      <c r="F62" s="72"/>
    </row>
    <row r="63" spans="2:6" ht="15.75" customHeight="1" x14ac:dyDescent="0.2">
      <c r="B63" s="72"/>
      <c r="C63" s="72"/>
      <c r="D63" s="72"/>
      <c r="E63" s="72"/>
      <c r="F63" s="72"/>
    </row>
    <row r="64" spans="2:6" ht="15.75" customHeight="1" x14ac:dyDescent="0.2">
      <c r="B64" s="72"/>
      <c r="C64" s="72"/>
      <c r="D64" s="72"/>
      <c r="E64" s="72"/>
      <c r="F64" s="72"/>
    </row>
    <row r="65" spans="2:6" ht="15.75" customHeight="1" x14ac:dyDescent="0.2">
      <c r="B65" s="72"/>
      <c r="C65" s="72"/>
      <c r="D65" s="72"/>
      <c r="E65" s="72"/>
      <c r="F65" s="72"/>
    </row>
    <row r="66" spans="2:6" ht="15.75" customHeight="1" x14ac:dyDescent="0.2">
      <c r="B66" s="72"/>
      <c r="C66" s="72"/>
      <c r="D66" s="72"/>
      <c r="E66" s="72"/>
      <c r="F66" s="72"/>
    </row>
    <row r="67" spans="2:6" ht="15.75" customHeight="1" x14ac:dyDescent="0.2">
      <c r="B67" s="72"/>
      <c r="C67" s="72"/>
      <c r="D67" s="72"/>
      <c r="E67" s="72"/>
      <c r="F67" s="72"/>
    </row>
    <row r="68" spans="2:6" ht="15.75" customHeight="1" x14ac:dyDescent="0.2">
      <c r="B68" s="72"/>
      <c r="C68" s="72"/>
      <c r="D68" s="72"/>
      <c r="E68" s="72"/>
      <c r="F68" s="72"/>
    </row>
    <row r="69" spans="2:6" ht="15.75" customHeight="1" x14ac:dyDescent="0.2">
      <c r="B69" s="72"/>
      <c r="C69" s="72"/>
      <c r="D69" s="72"/>
      <c r="E69" s="72"/>
      <c r="F69" s="72"/>
    </row>
    <row r="70" spans="2:6" ht="15.75" customHeight="1" x14ac:dyDescent="0.2">
      <c r="B70" s="72"/>
      <c r="C70" s="72"/>
      <c r="D70" s="72"/>
      <c r="E70" s="72"/>
      <c r="F70" s="72"/>
    </row>
    <row r="71" spans="2:6" ht="15.75" customHeight="1" x14ac:dyDescent="0.2">
      <c r="B71" s="72"/>
      <c r="C71" s="72"/>
      <c r="D71" s="72"/>
      <c r="E71" s="72"/>
      <c r="F71" s="72"/>
    </row>
    <row r="72" spans="2:6" ht="15.75" customHeight="1" x14ac:dyDescent="0.2">
      <c r="B72" s="72"/>
      <c r="C72" s="72"/>
      <c r="D72" s="72"/>
      <c r="E72" s="72"/>
      <c r="F72" s="72"/>
    </row>
    <row r="73" spans="2:6" ht="15.75" customHeight="1" x14ac:dyDescent="0.2">
      <c r="B73" s="72"/>
      <c r="C73" s="72"/>
      <c r="D73" s="72"/>
      <c r="E73" s="72"/>
      <c r="F73" s="72"/>
    </row>
    <row r="74" spans="2:6" ht="15.75" customHeight="1" x14ac:dyDescent="0.2">
      <c r="B74" s="72"/>
      <c r="C74" s="72"/>
      <c r="D74" s="72"/>
      <c r="E74" s="72"/>
      <c r="F74" s="72"/>
    </row>
    <row r="75" spans="2:6" ht="15.75" customHeight="1" x14ac:dyDescent="0.2">
      <c r="B75" s="72"/>
      <c r="C75" s="72"/>
      <c r="D75" s="72"/>
      <c r="E75" s="72"/>
      <c r="F75" s="72"/>
    </row>
    <row r="76" spans="2:6" ht="15.75" customHeight="1" x14ac:dyDescent="0.2">
      <c r="B76" s="72"/>
      <c r="C76" s="72"/>
      <c r="D76" s="72"/>
      <c r="E76" s="72"/>
      <c r="F76" s="72"/>
    </row>
    <row r="77" spans="2:6" ht="15.75" customHeight="1" x14ac:dyDescent="0.2">
      <c r="B77" s="72"/>
      <c r="C77" s="72"/>
      <c r="D77" s="72"/>
      <c r="E77" s="72"/>
      <c r="F77" s="72"/>
    </row>
    <row r="78" spans="2:6" ht="15.75" customHeight="1" x14ac:dyDescent="0.2">
      <c r="B78" s="72"/>
      <c r="C78" s="72"/>
      <c r="D78" s="72"/>
      <c r="E78" s="72"/>
      <c r="F78" s="72"/>
    </row>
    <row r="79" spans="2:6" ht="15.75" customHeight="1" x14ac:dyDescent="0.2">
      <c r="B79" s="72"/>
      <c r="C79" s="72"/>
      <c r="D79" s="72"/>
      <c r="E79" s="72"/>
      <c r="F79" s="72"/>
    </row>
    <row r="80" spans="2:6" ht="15.75" customHeight="1" x14ac:dyDescent="0.2">
      <c r="B80" s="72"/>
      <c r="C80" s="72"/>
      <c r="D80" s="72"/>
      <c r="E80" s="72"/>
      <c r="F80" s="72"/>
    </row>
    <row r="81" spans="2:6" ht="15.75" customHeight="1" x14ac:dyDescent="0.2">
      <c r="B81" s="72"/>
      <c r="C81" s="72"/>
      <c r="D81" s="72"/>
      <c r="E81" s="72"/>
      <c r="F81" s="72"/>
    </row>
    <row r="82" spans="2:6" ht="15.75" customHeight="1" x14ac:dyDescent="0.2">
      <c r="B82" s="72"/>
      <c r="C82" s="72"/>
      <c r="D82" s="72"/>
      <c r="E82" s="72"/>
      <c r="F82" s="72"/>
    </row>
    <row r="83" spans="2:6" ht="15.75" customHeight="1" x14ac:dyDescent="0.2">
      <c r="B83" s="72"/>
      <c r="C83" s="72"/>
      <c r="D83" s="72"/>
      <c r="E83" s="72"/>
      <c r="F83" s="72"/>
    </row>
    <row r="84" spans="2:6" ht="15.75" customHeight="1" x14ac:dyDescent="0.2">
      <c r="B84" s="72"/>
      <c r="C84" s="72"/>
      <c r="D84" s="72"/>
      <c r="E84" s="72"/>
      <c r="F84" s="72"/>
    </row>
    <row r="85" spans="2:6" ht="15.75" customHeight="1" x14ac:dyDescent="0.2">
      <c r="B85" s="72"/>
      <c r="C85" s="72"/>
      <c r="D85" s="72"/>
      <c r="E85" s="72"/>
      <c r="F85" s="72"/>
    </row>
    <row r="86" spans="2:6" ht="15.75" customHeight="1" x14ac:dyDescent="0.2">
      <c r="B86" s="72"/>
      <c r="C86" s="72"/>
      <c r="D86" s="72"/>
      <c r="E86" s="72"/>
      <c r="F86" s="72"/>
    </row>
    <row r="87" spans="2:6" ht="15.75" customHeight="1" x14ac:dyDescent="0.2">
      <c r="B87" s="72"/>
      <c r="C87" s="72"/>
      <c r="D87" s="72"/>
      <c r="E87" s="72"/>
      <c r="F87" s="72"/>
    </row>
    <row r="88" spans="2:6" ht="15.75" customHeight="1" x14ac:dyDescent="0.2">
      <c r="B88" s="72"/>
      <c r="C88" s="72"/>
      <c r="D88" s="72"/>
      <c r="E88" s="72"/>
      <c r="F88" s="72"/>
    </row>
    <row r="89" spans="2:6" ht="15.75" customHeight="1" x14ac:dyDescent="0.2">
      <c r="B89" s="72"/>
      <c r="C89" s="72"/>
      <c r="D89" s="72"/>
      <c r="E89" s="72"/>
      <c r="F89" s="72"/>
    </row>
    <row r="90" spans="2:6" ht="15.75" customHeight="1" x14ac:dyDescent="0.2">
      <c r="B90" s="72"/>
      <c r="C90" s="72"/>
      <c r="D90" s="72"/>
      <c r="E90" s="72"/>
      <c r="F90" s="72"/>
    </row>
    <row r="91" spans="2:6" ht="15.75" customHeight="1" x14ac:dyDescent="0.2">
      <c r="B91" s="72"/>
      <c r="C91" s="72"/>
      <c r="D91" s="72"/>
      <c r="E91" s="72"/>
      <c r="F91" s="72"/>
    </row>
    <row r="92" spans="2:6" ht="15.75" customHeight="1" x14ac:dyDescent="0.2">
      <c r="B92" s="72"/>
      <c r="C92" s="72"/>
      <c r="D92" s="72"/>
      <c r="E92" s="72"/>
      <c r="F92" s="72"/>
    </row>
    <row r="93" spans="2:6" ht="15.75" customHeight="1" x14ac:dyDescent="0.2">
      <c r="B93" s="72"/>
      <c r="C93" s="72"/>
      <c r="D93" s="72"/>
      <c r="E93" s="72"/>
      <c r="F93" s="72"/>
    </row>
    <row r="94" spans="2:6" ht="15.75" customHeight="1" x14ac:dyDescent="0.2">
      <c r="B94" s="72"/>
      <c r="C94" s="72"/>
      <c r="D94" s="72"/>
      <c r="E94" s="72"/>
      <c r="F94" s="72"/>
    </row>
  </sheetData>
  <sheetProtection formatCells="0" formatColumns="0" formatRows="0" insertColumns="0" insertRows="0" sort="0"/>
  <mergeCells count="39">
    <mergeCell ref="P38:R38"/>
    <mergeCell ref="P39:R39"/>
    <mergeCell ref="P40:R40"/>
    <mergeCell ref="V40:X40"/>
    <mergeCell ref="D39:F39"/>
    <mergeCell ref="D40:F40"/>
    <mergeCell ref="J40:L40"/>
    <mergeCell ref="D38:F38"/>
    <mergeCell ref="J38:L38"/>
    <mergeCell ref="V38:X38"/>
    <mergeCell ref="J39:L39"/>
    <mergeCell ref="V39:X39"/>
    <mergeCell ref="B33:X33"/>
    <mergeCell ref="Q18:R18"/>
    <mergeCell ref="W18:X18"/>
    <mergeCell ref="E24:F24"/>
    <mergeCell ref="K24:L24"/>
    <mergeCell ref="Q24:R24"/>
    <mergeCell ref="W24:X24"/>
    <mergeCell ref="B28:F28"/>
    <mergeCell ref="H28:L28"/>
    <mergeCell ref="N28:R28"/>
    <mergeCell ref="E18:F18"/>
    <mergeCell ref="K18:L18"/>
    <mergeCell ref="T28:X28"/>
    <mergeCell ref="B30:X30"/>
    <mergeCell ref="B32:X32"/>
    <mergeCell ref="E14:F14"/>
    <mergeCell ref="K14:L14"/>
    <mergeCell ref="Q14:R14"/>
    <mergeCell ref="W14:X14"/>
    <mergeCell ref="B16:X16"/>
    <mergeCell ref="B3:X3"/>
    <mergeCell ref="B4:X4"/>
    <mergeCell ref="B6:X6"/>
    <mergeCell ref="E8:F8"/>
    <mergeCell ref="K8:L8"/>
    <mergeCell ref="Q8:R8"/>
    <mergeCell ref="W8:X8"/>
  </mergeCells>
  <conditionalFormatting sqref="C26">
    <cfRule type="cellIs" dxfId="39" priority="1" operator="greaterThan">
      <formula>0</formula>
    </cfRule>
  </conditionalFormatting>
  <conditionalFormatting sqref="C26">
    <cfRule type="cellIs" dxfId="38" priority="2" operator="equal">
      <formula>0</formula>
    </cfRule>
  </conditionalFormatting>
  <conditionalFormatting sqref="C26">
    <cfRule type="cellIs" dxfId="37" priority="3" operator="lessThan">
      <formula>0</formula>
    </cfRule>
  </conditionalFormatting>
  <conditionalFormatting sqref="C26">
    <cfRule type="cellIs" dxfId="36" priority="4" operator="lessThan">
      <formula>0</formula>
    </cfRule>
  </conditionalFormatting>
  <conditionalFormatting sqref="C26">
    <cfRule type="cellIs" dxfId="35" priority="5" operator="greaterThan">
      <formula>0</formula>
    </cfRule>
  </conditionalFormatting>
  <conditionalFormatting sqref="C26">
    <cfRule type="colorScale" priority="6">
      <colorScale>
        <cfvo type="min"/>
        <cfvo type="percentile" val="50"/>
        <cfvo type="max"/>
        <color rgb="FFFF0000"/>
        <color rgb="FF00B050"/>
        <color rgb="FFF39F2F"/>
      </colorScale>
    </cfRule>
  </conditionalFormatting>
  <conditionalFormatting sqref="C26:F26">
    <cfRule type="colorScale" priority="7">
      <colorScale>
        <cfvo type="min"/>
        <cfvo type="percentile" val="0"/>
        <cfvo type="max"/>
        <color rgb="FFF8696B"/>
        <color rgb="FF70AD47"/>
        <color rgb="FFF39F2F"/>
      </colorScale>
    </cfRule>
  </conditionalFormatting>
  <conditionalFormatting sqref="C26:F26">
    <cfRule type="colorScale" priority="8">
      <colorScale>
        <cfvo type="min"/>
        <cfvo type="percentile" val="0"/>
        <cfvo type="max"/>
        <color rgb="FFF8696B"/>
        <color rgb="FFFFEB84"/>
        <color rgb="FF63BE7B"/>
      </colorScale>
    </cfRule>
  </conditionalFormatting>
  <conditionalFormatting sqref="D26:E26">
    <cfRule type="cellIs" dxfId="34" priority="9" operator="greaterThan">
      <formula>0</formula>
    </cfRule>
  </conditionalFormatting>
  <conditionalFormatting sqref="D26:E26">
    <cfRule type="cellIs" dxfId="33" priority="10" operator="equal">
      <formula>0</formula>
    </cfRule>
  </conditionalFormatting>
  <conditionalFormatting sqref="D26:E26">
    <cfRule type="cellIs" dxfId="32" priority="11" operator="lessThan">
      <formula>0</formula>
    </cfRule>
  </conditionalFormatting>
  <conditionalFormatting sqref="D26:E26">
    <cfRule type="cellIs" dxfId="31" priority="12" operator="lessThan">
      <formula>0</formula>
    </cfRule>
  </conditionalFormatting>
  <conditionalFormatting sqref="D26:E26">
    <cfRule type="cellIs" dxfId="30" priority="13" operator="greaterThan">
      <formula>0</formula>
    </cfRule>
  </conditionalFormatting>
  <conditionalFormatting sqref="D26:E26">
    <cfRule type="colorScale" priority="14">
      <colorScale>
        <cfvo type="min"/>
        <cfvo type="percentile" val="50"/>
        <cfvo type="max"/>
        <color rgb="FFFF0000"/>
        <color rgb="FF00B050"/>
        <color rgb="FFF39F2F"/>
      </colorScale>
    </cfRule>
  </conditionalFormatting>
  <conditionalFormatting sqref="I26">
    <cfRule type="cellIs" dxfId="29" priority="15" operator="greaterThan">
      <formula>0</formula>
    </cfRule>
  </conditionalFormatting>
  <conditionalFormatting sqref="I26">
    <cfRule type="cellIs" dxfId="28" priority="16" operator="equal">
      <formula>0</formula>
    </cfRule>
  </conditionalFormatting>
  <conditionalFormatting sqref="I26">
    <cfRule type="cellIs" dxfId="27" priority="17" operator="lessThan">
      <formula>0</formula>
    </cfRule>
  </conditionalFormatting>
  <conditionalFormatting sqref="I26">
    <cfRule type="cellIs" dxfId="26" priority="18" operator="lessThan">
      <formula>0</formula>
    </cfRule>
  </conditionalFormatting>
  <conditionalFormatting sqref="I26">
    <cfRule type="cellIs" dxfId="25" priority="19" operator="greaterThan">
      <formula>0</formula>
    </cfRule>
  </conditionalFormatting>
  <conditionalFormatting sqref="I26">
    <cfRule type="colorScale" priority="20">
      <colorScale>
        <cfvo type="min"/>
        <cfvo type="percentile" val="50"/>
        <cfvo type="max"/>
        <color rgb="FFFF0000"/>
        <color rgb="FF00B050"/>
        <color rgb="FFF39F2F"/>
      </colorScale>
    </cfRule>
  </conditionalFormatting>
  <conditionalFormatting sqref="I26:L26">
    <cfRule type="colorScale" priority="21">
      <colorScale>
        <cfvo type="min"/>
        <cfvo type="percentile" val="0"/>
        <cfvo type="max"/>
        <color rgb="FFF8696B"/>
        <color rgb="FF70AD47"/>
        <color rgb="FFF39F2F"/>
      </colorScale>
    </cfRule>
  </conditionalFormatting>
  <conditionalFormatting sqref="I26:L26">
    <cfRule type="colorScale" priority="22">
      <colorScale>
        <cfvo type="min"/>
        <cfvo type="percentile" val="0"/>
        <cfvo type="max"/>
        <color rgb="FFF8696B"/>
        <color rgb="FFFFEB84"/>
        <color rgb="FF63BE7B"/>
      </colorScale>
    </cfRule>
  </conditionalFormatting>
  <conditionalFormatting sqref="J26:K26">
    <cfRule type="cellIs" dxfId="24" priority="23" operator="greaterThan">
      <formula>0</formula>
    </cfRule>
  </conditionalFormatting>
  <conditionalFormatting sqref="J26:K26">
    <cfRule type="cellIs" dxfId="23" priority="24" operator="equal">
      <formula>0</formula>
    </cfRule>
  </conditionalFormatting>
  <conditionalFormatting sqref="J26:K26">
    <cfRule type="cellIs" dxfId="22" priority="25" operator="lessThan">
      <formula>0</formula>
    </cfRule>
  </conditionalFormatting>
  <conditionalFormatting sqref="J26:K26">
    <cfRule type="cellIs" dxfId="21" priority="26" operator="lessThan">
      <formula>0</formula>
    </cfRule>
  </conditionalFormatting>
  <conditionalFormatting sqref="J26:K26">
    <cfRule type="cellIs" dxfId="20" priority="27" operator="greaterThan">
      <formula>0</formula>
    </cfRule>
  </conditionalFormatting>
  <conditionalFormatting sqref="J26:K26">
    <cfRule type="colorScale" priority="28">
      <colorScale>
        <cfvo type="min"/>
        <cfvo type="percentile" val="50"/>
        <cfvo type="max"/>
        <color rgb="FFFF0000"/>
        <color rgb="FF00B050"/>
        <color rgb="FFF39F2F"/>
      </colorScale>
    </cfRule>
  </conditionalFormatting>
  <conditionalFormatting sqref="O26">
    <cfRule type="cellIs" dxfId="19" priority="29" operator="greaterThan">
      <formula>0</formula>
    </cfRule>
  </conditionalFormatting>
  <conditionalFormatting sqref="O26">
    <cfRule type="cellIs" dxfId="18" priority="30" operator="equal">
      <formula>0</formula>
    </cfRule>
  </conditionalFormatting>
  <conditionalFormatting sqref="O26">
    <cfRule type="cellIs" dxfId="17" priority="31" operator="lessThan">
      <formula>0</formula>
    </cfRule>
  </conditionalFormatting>
  <conditionalFormatting sqref="O26">
    <cfRule type="cellIs" dxfId="16" priority="32" operator="lessThan">
      <formula>0</formula>
    </cfRule>
  </conditionalFormatting>
  <conditionalFormatting sqref="O26">
    <cfRule type="cellIs" dxfId="15" priority="33" operator="greaterThan">
      <formula>0</formula>
    </cfRule>
  </conditionalFormatting>
  <conditionalFormatting sqref="O26">
    <cfRule type="colorScale" priority="34">
      <colorScale>
        <cfvo type="min"/>
        <cfvo type="percentile" val="50"/>
        <cfvo type="max"/>
        <color rgb="FFFF0000"/>
        <color rgb="FF00B050"/>
        <color rgb="FFF39F2F"/>
      </colorScale>
    </cfRule>
  </conditionalFormatting>
  <conditionalFormatting sqref="O26:R26">
    <cfRule type="colorScale" priority="35">
      <colorScale>
        <cfvo type="min"/>
        <cfvo type="percentile" val="0"/>
        <cfvo type="max"/>
        <color rgb="FFF8696B"/>
        <color rgb="FF70AD47"/>
        <color rgb="FFF39F2F"/>
      </colorScale>
    </cfRule>
  </conditionalFormatting>
  <conditionalFormatting sqref="O26:R26">
    <cfRule type="colorScale" priority="36">
      <colorScale>
        <cfvo type="min"/>
        <cfvo type="percentile" val="0"/>
        <cfvo type="max"/>
        <color rgb="FFF8696B"/>
        <color rgb="FFFFEB84"/>
        <color rgb="FF63BE7B"/>
      </colorScale>
    </cfRule>
  </conditionalFormatting>
  <conditionalFormatting sqref="P26:Q26">
    <cfRule type="cellIs" dxfId="14" priority="37" operator="greaterThan">
      <formula>0</formula>
    </cfRule>
  </conditionalFormatting>
  <conditionalFormatting sqref="P26:Q26">
    <cfRule type="cellIs" dxfId="13" priority="38" operator="equal">
      <formula>0</formula>
    </cfRule>
  </conditionalFormatting>
  <conditionalFormatting sqref="P26:Q26">
    <cfRule type="cellIs" dxfId="12" priority="39" operator="lessThan">
      <formula>0</formula>
    </cfRule>
  </conditionalFormatting>
  <conditionalFormatting sqref="P26:Q26">
    <cfRule type="cellIs" dxfId="11" priority="40" operator="lessThan">
      <formula>0</formula>
    </cfRule>
  </conditionalFormatting>
  <conditionalFormatting sqref="P26:Q26">
    <cfRule type="cellIs" dxfId="10" priority="41" operator="greaterThan">
      <formula>0</formula>
    </cfRule>
  </conditionalFormatting>
  <conditionalFormatting sqref="P26:Q26">
    <cfRule type="colorScale" priority="42">
      <colorScale>
        <cfvo type="min"/>
        <cfvo type="percentile" val="50"/>
        <cfvo type="max"/>
        <color rgb="FFFF0000"/>
        <color rgb="FF00B050"/>
        <color rgb="FFF39F2F"/>
      </colorScale>
    </cfRule>
  </conditionalFormatting>
  <conditionalFormatting sqref="U26">
    <cfRule type="cellIs" dxfId="9" priority="43" operator="greaterThan">
      <formula>0</formula>
    </cfRule>
  </conditionalFormatting>
  <conditionalFormatting sqref="U26">
    <cfRule type="cellIs" dxfId="8" priority="44" operator="equal">
      <formula>0</formula>
    </cfRule>
  </conditionalFormatting>
  <conditionalFormatting sqref="U26">
    <cfRule type="cellIs" dxfId="7" priority="45" operator="lessThan">
      <formula>0</formula>
    </cfRule>
  </conditionalFormatting>
  <conditionalFormatting sqref="U26">
    <cfRule type="cellIs" dxfId="6" priority="46" operator="lessThan">
      <formula>0</formula>
    </cfRule>
  </conditionalFormatting>
  <conditionalFormatting sqref="U26">
    <cfRule type="cellIs" dxfId="5" priority="47" operator="greaterThan">
      <formula>0</formula>
    </cfRule>
  </conditionalFormatting>
  <conditionalFormatting sqref="U26">
    <cfRule type="colorScale" priority="48">
      <colorScale>
        <cfvo type="min"/>
        <cfvo type="percentile" val="50"/>
        <cfvo type="max"/>
        <color rgb="FFFF0000"/>
        <color rgb="FF00B050"/>
        <color rgb="FFF39F2F"/>
      </colorScale>
    </cfRule>
  </conditionalFormatting>
  <conditionalFormatting sqref="U26:X26">
    <cfRule type="colorScale" priority="49">
      <colorScale>
        <cfvo type="min"/>
        <cfvo type="percentile" val="0"/>
        <cfvo type="max"/>
        <color rgb="FFF8696B"/>
        <color rgb="FF70AD47"/>
        <color rgb="FFF39F2F"/>
      </colorScale>
    </cfRule>
  </conditionalFormatting>
  <conditionalFormatting sqref="U26:X26">
    <cfRule type="colorScale" priority="50">
      <colorScale>
        <cfvo type="min"/>
        <cfvo type="percentile" val="0"/>
        <cfvo type="max"/>
        <color rgb="FFF8696B"/>
        <color rgb="FFFFEB84"/>
        <color rgb="FF63BE7B"/>
      </colorScale>
    </cfRule>
  </conditionalFormatting>
  <conditionalFormatting sqref="V26:W26">
    <cfRule type="cellIs" dxfId="4" priority="51" operator="greaterThan">
      <formula>0</formula>
    </cfRule>
  </conditionalFormatting>
  <conditionalFormatting sqref="V26:W26">
    <cfRule type="cellIs" dxfId="3" priority="52" operator="equal">
      <formula>0</formula>
    </cfRule>
  </conditionalFormatting>
  <conditionalFormatting sqref="V26:W26">
    <cfRule type="cellIs" dxfId="2" priority="53" operator="lessThan">
      <formula>0</formula>
    </cfRule>
  </conditionalFormatting>
  <conditionalFormatting sqref="V26:W26">
    <cfRule type="cellIs" dxfId="1" priority="54" operator="lessThan">
      <formula>0</formula>
    </cfRule>
  </conditionalFormatting>
  <conditionalFormatting sqref="V26:W26">
    <cfRule type="cellIs" dxfId="0" priority="55" operator="greaterThan">
      <formula>0</formula>
    </cfRule>
  </conditionalFormatting>
  <conditionalFormatting sqref="V26:W26">
    <cfRule type="colorScale" priority="56">
      <colorScale>
        <cfvo type="min"/>
        <cfvo type="percentile" val="50"/>
        <cfvo type="max"/>
        <color rgb="FFFF0000"/>
        <color rgb="FF00B050"/>
        <color rgb="FFF39F2F"/>
      </colorScale>
    </cfRule>
  </conditionalFormatting>
  <pageMargins left="0.25" right="0.25" top="0.75" bottom="0.75" header="0" footer="0"/>
  <pageSetup scale="45" orientation="landscape" r:id="rId1"/>
</worksheet>
</file>

<file path=docProps/app.xml><?xml version="1.0" encoding="utf-8"?>
<Properties xmlns="http://schemas.openxmlformats.org/officeDocument/2006/extended-properties" xmlns:vt="http://schemas.openxmlformats.org/officeDocument/2006/docPropsVTypes">
  <Template/>
  <TotalTime>15</TotalTime>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ANEXO 6 (1)</vt:lpstr>
      <vt:lpstr>ANEXO 6 (2)</vt:lpstr>
      <vt:lpstr>Hoja de trabajo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Paz Calera</dc:creator>
  <cp:lastModifiedBy>Usuario de Microsoft Office</cp:lastModifiedBy>
  <cp:revision>3</cp:revision>
  <cp:lastPrinted>2021-05-25T15:25:50Z</cp:lastPrinted>
  <dcterms:created xsi:type="dcterms:W3CDTF">2017-03-28T19:35:52Z</dcterms:created>
  <dcterms:modified xsi:type="dcterms:W3CDTF">2023-07-06T00:00:54Z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