
<file path=[Content_Types].xml><?xml version="1.0" encoding="utf-8"?>
<Types xmlns="http://schemas.openxmlformats.org/package/2006/content-types">
  <Default Extension="xml" ContentType="application/xml"/>
  <Default Extension="png" ContentType="image/p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4" Type="http://schemas.openxmlformats.org/officeDocument/2006/relationships/custom-properties" Target="docProps/custom.xml"/><Relationship Id="rId1" Type="http://schemas.openxmlformats.org/officeDocument/2006/relationships/officeDocument" Target="xl/workbook.xml"/><Relationship Id="rId2"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26408"/>
  <workbookPr/>
  <mc:AlternateContent xmlns:mc="http://schemas.openxmlformats.org/markup-compatibility/2006">
    <mc:Choice Requires="x15">
      <x15ac:absPath xmlns:x15ac="http://schemas.microsoft.com/office/spreadsheetml/2010/11/ac" url="/Volumes/NO NAME/Informes/"/>
    </mc:Choice>
  </mc:AlternateContent>
  <bookViews>
    <workbookView xWindow="1960" yWindow="460" windowWidth="24240" windowHeight="13140" activeTab="3"/>
  </bookViews>
  <sheets>
    <sheet name="IG_2019_P1" sheetId="1" r:id="rId1"/>
    <sheet name="IG_2019_P2" sheetId="3" r:id="rId2"/>
    <sheet name="IG_2019_P3" sheetId="2" r:id="rId3"/>
    <sheet name="IG_PLANT_CAP" sheetId="4" r:id="rId4"/>
  </sheets>
  <definedNames>
    <definedName name="_xlnm.Print_Area" localSheetId="1">IG_2019_P2!$A$1:$AJ$45</definedName>
    <definedName name="_xlnm.Print_Area" localSheetId="2">IG_2019_P3!$A$1:$J$27</definedName>
    <definedName name="_xlnm.Print_Area" localSheetId="3">IG_PLANT_CAP!$A$1:$AJ$73</definedName>
    <definedName name="_xlnm.Print_Titles" localSheetId="0">IG_2019_P1!$1:$18</definedName>
    <definedName name="_xlnm.Print_Titles" localSheetId="1">IG_2019_P2!$1:$13</definedName>
  </definedNames>
  <calcPr calcId="150001" concurrentCalc="0"/>
  <extLst>
    <ext xmlns:mx="http://schemas.microsoft.com/office/mac/excel/2008/main" uri="{7523E5D3-25F3-A5E0-1632-64F254C22452}">
      <mx:ArchID Flags="2"/>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0" i="1" l="1"/>
  <c r="AJ48" i="4"/>
  <c r="AI62" i="4"/>
  <c r="AJ62" i="4"/>
  <c r="AI63" i="4"/>
  <c r="AJ63" i="4"/>
  <c r="AI64" i="4"/>
  <c r="AJ64" i="4"/>
  <c r="AI65" i="4"/>
  <c r="AJ65" i="4"/>
  <c r="AI66" i="4"/>
  <c r="AJ66" i="4"/>
  <c r="AI67" i="4"/>
  <c r="AJ67" i="4"/>
  <c r="AI68" i="4"/>
  <c r="AJ68" i="4"/>
  <c r="AI69" i="4"/>
  <c r="AJ69" i="4"/>
  <c r="AI70" i="4"/>
  <c r="AJ70" i="4"/>
  <c r="AJ71" i="4"/>
  <c r="AJ73" i="4"/>
  <c r="AI48" i="4"/>
  <c r="AI71" i="4"/>
  <c r="AI73" i="4"/>
  <c r="M14" i="4"/>
  <c r="M15" i="4"/>
  <c r="M16" i="4"/>
  <c r="P14" i="3"/>
  <c r="M17" i="4"/>
  <c r="M18" i="4"/>
  <c r="M19" i="4"/>
  <c r="M20" i="4"/>
  <c r="M21" i="4"/>
  <c r="N16" i="3"/>
  <c r="M22" i="4"/>
  <c r="M23" i="4"/>
  <c r="M24" i="4"/>
  <c r="N17" i="3"/>
  <c r="M25" i="4"/>
  <c r="M26" i="4"/>
  <c r="L18" i="3"/>
  <c r="M27" i="4"/>
  <c r="N18" i="3"/>
  <c r="M28" i="4"/>
  <c r="P18" i="3"/>
  <c r="M29" i="4"/>
  <c r="M30" i="4"/>
  <c r="M31" i="4"/>
  <c r="M32" i="4"/>
  <c r="M33" i="4"/>
  <c r="N20" i="3"/>
  <c r="M34" i="4"/>
  <c r="M35" i="4"/>
  <c r="M36" i="4"/>
  <c r="M37" i="4"/>
  <c r="M38" i="4"/>
  <c r="M39" i="4"/>
  <c r="M40" i="4"/>
  <c r="P22" i="3"/>
  <c r="M41" i="4"/>
  <c r="L23" i="3"/>
  <c r="M42" i="4"/>
  <c r="M43" i="4"/>
  <c r="M44" i="4"/>
  <c r="M45" i="4"/>
  <c r="N24" i="3"/>
  <c r="M46" i="4"/>
  <c r="M47" i="4"/>
  <c r="J48" i="4"/>
  <c r="K48" i="4"/>
  <c r="J49" i="4"/>
  <c r="J71" i="4"/>
  <c r="K71" i="4"/>
  <c r="J72" i="4"/>
  <c r="J73" i="4"/>
  <c r="M64" i="4"/>
  <c r="M63" i="4"/>
  <c r="M62" i="4"/>
  <c r="N8" i="4"/>
  <c r="AI10" i="4"/>
  <c r="AJ10" i="4"/>
  <c r="AJ58" i="4"/>
  <c r="AI58" i="4"/>
  <c r="D47" i="4"/>
  <c r="D46" i="4"/>
  <c r="D45" i="4"/>
  <c r="D44" i="4"/>
  <c r="D43" i="4"/>
  <c r="D42" i="4"/>
  <c r="D41" i="4"/>
  <c r="D40" i="4"/>
  <c r="D39" i="4"/>
  <c r="D38" i="4"/>
  <c r="D37" i="4"/>
  <c r="D36" i="4"/>
  <c r="D35" i="4"/>
  <c r="D34" i="4"/>
  <c r="D33" i="4"/>
  <c r="D32" i="4"/>
  <c r="D31" i="4"/>
  <c r="D30" i="4"/>
  <c r="D29" i="4"/>
  <c r="D28" i="4"/>
  <c r="D27" i="4"/>
  <c r="D26" i="4"/>
  <c r="D25" i="4"/>
  <c r="D24" i="4"/>
  <c r="D23" i="4"/>
  <c r="D22" i="4"/>
  <c r="D21" i="4"/>
  <c r="D20" i="4"/>
  <c r="D19" i="4"/>
  <c r="D18" i="4"/>
  <c r="D17" i="4"/>
  <c r="D16" i="4"/>
  <c r="D15" i="4"/>
  <c r="D14" i="4"/>
  <c r="E8" i="4"/>
  <c r="H20" i="2"/>
  <c r="I20" i="2"/>
  <c r="B25" i="3"/>
  <c r="H13" i="2"/>
  <c r="H19" i="2"/>
  <c r="I19" i="2"/>
  <c r="G14" i="2"/>
  <c r="H18" i="2"/>
  <c r="I17" i="2"/>
  <c r="I16" i="2"/>
  <c r="H15" i="2"/>
  <c r="I15" i="2"/>
  <c r="G30" i="1"/>
  <c r="H14" i="2"/>
  <c r="I14" i="2"/>
  <c r="I13" i="2"/>
  <c r="K30" i="1"/>
  <c r="L30" i="1"/>
  <c r="M30" i="1"/>
  <c r="M10" i="1"/>
  <c r="H12" i="2"/>
  <c r="E8" i="3"/>
  <c r="J8" i="2"/>
  <c r="E7" i="3"/>
  <c r="C8" i="2"/>
  <c r="AF25" i="3"/>
  <c r="F14" i="3"/>
  <c r="F15" i="3"/>
  <c r="F16" i="3"/>
  <c r="F17" i="3"/>
  <c r="F18" i="3"/>
  <c r="F19" i="3"/>
  <c r="F20" i="3"/>
  <c r="F21" i="3"/>
  <c r="F22" i="3"/>
  <c r="F23" i="3"/>
  <c r="F24" i="3"/>
  <c r="F25" i="3"/>
  <c r="AF26" i="3"/>
  <c r="AD14" i="3"/>
  <c r="AD15" i="3"/>
  <c r="AD16" i="3"/>
  <c r="AD17" i="3"/>
  <c r="AD18" i="3"/>
  <c r="AD25" i="3"/>
  <c r="AD26" i="3"/>
  <c r="AD19" i="3"/>
  <c r="AD20" i="3"/>
  <c r="AD21" i="3"/>
  <c r="AD22" i="3"/>
  <c r="AD23" i="3"/>
  <c r="AD24" i="3"/>
  <c r="E25" i="3"/>
  <c r="D14" i="3"/>
  <c r="G14" i="3"/>
  <c r="L14" i="3"/>
  <c r="D15" i="3"/>
  <c r="G15" i="3"/>
  <c r="L15" i="3"/>
  <c r="D16" i="3"/>
  <c r="G16" i="3"/>
  <c r="L16" i="3"/>
  <c r="D17" i="3"/>
  <c r="G17" i="3"/>
  <c r="L17" i="3"/>
  <c r="D18" i="3"/>
  <c r="G18" i="3"/>
  <c r="D19" i="3"/>
  <c r="G19" i="3"/>
  <c r="L19" i="3"/>
  <c r="D20" i="3"/>
  <c r="G20" i="3"/>
  <c r="L20" i="3"/>
  <c r="D21" i="3"/>
  <c r="G21" i="3"/>
  <c r="L21" i="3"/>
  <c r="D22" i="3"/>
  <c r="G22" i="3"/>
  <c r="L22" i="3"/>
  <c r="D23" i="3"/>
  <c r="G23" i="3"/>
  <c r="D24" i="3"/>
  <c r="G24" i="3"/>
  <c r="L24" i="3"/>
  <c r="H14" i="3"/>
  <c r="N14" i="3"/>
  <c r="H15" i="3"/>
  <c r="N15" i="3"/>
  <c r="H16" i="3"/>
  <c r="H17" i="3"/>
  <c r="H18" i="3"/>
  <c r="H19" i="3"/>
  <c r="N19" i="3"/>
  <c r="H20" i="3"/>
  <c r="H21" i="3"/>
  <c r="N21" i="3"/>
  <c r="H22" i="3"/>
  <c r="N22" i="3"/>
  <c r="H23" i="3"/>
  <c r="N23" i="3"/>
  <c r="H24" i="3"/>
  <c r="I14" i="3"/>
  <c r="I15" i="3"/>
  <c r="P15" i="3"/>
  <c r="I16" i="3"/>
  <c r="P16" i="3"/>
  <c r="I17" i="3"/>
  <c r="P17" i="3"/>
  <c r="I18" i="3"/>
  <c r="I19" i="3"/>
  <c r="P19" i="3"/>
  <c r="I20" i="3"/>
  <c r="P20" i="3"/>
  <c r="I21" i="3"/>
  <c r="P21" i="3"/>
  <c r="I22" i="3"/>
  <c r="I23" i="3"/>
  <c r="P23" i="3"/>
  <c r="I24" i="3"/>
  <c r="P24" i="3"/>
  <c r="J24" i="3"/>
  <c r="R24" i="3"/>
  <c r="R25" i="3"/>
  <c r="K25" i="3"/>
  <c r="K26" i="3"/>
  <c r="F26" i="3"/>
  <c r="AJ14" i="3"/>
  <c r="AJ15" i="3"/>
  <c r="AJ16" i="3"/>
  <c r="AJ17" i="3"/>
  <c r="AJ18" i="3"/>
  <c r="AJ19" i="3"/>
  <c r="AJ20" i="3"/>
  <c r="AJ21" i="3"/>
  <c r="AJ22" i="3"/>
  <c r="AJ23" i="3"/>
  <c r="AJ24" i="3"/>
  <c r="AJ25" i="3"/>
  <c r="AA25" i="3"/>
  <c r="Y25" i="3"/>
  <c r="W25" i="3"/>
  <c r="U25" i="3"/>
  <c r="T25" i="3"/>
  <c r="S24" i="3"/>
  <c r="Q24" i="3"/>
  <c r="O24" i="3"/>
  <c r="M24" i="3"/>
  <c r="C24" i="3"/>
  <c r="B24" i="3"/>
  <c r="Q23" i="3"/>
  <c r="O23" i="3"/>
  <c r="M23" i="3"/>
  <c r="J23" i="3"/>
  <c r="C23" i="3"/>
  <c r="B23" i="3"/>
  <c r="Q22" i="3"/>
  <c r="O22" i="3"/>
  <c r="M22" i="3"/>
  <c r="J22" i="3"/>
  <c r="C22" i="3"/>
  <c r="B22" i="3"/>
  <c r="Q21" i="3"/>
  <c r="O21" i="3"/>
  <c r="M21" i="3"/>
  <c r="J21" i="3"/>
  <c r="C21" i="3"/>
  <c r="B21" i="3"/>
  <c r="Q20" i="3"/>
  <c r="O20" i="3"/>
  <c r="M20" i="3"/>
  <c r="J20" i="3"/>
  <c r="C20" i="3"/>
  <c r="B20" i="3"/>
  <c r="Q19" i="3"/>
  <c r="O19" i="3"/>
  <c r="M19" i="3"/>
  <c r="J19" i="3"/>
  <c r="C19" i="3"/>
  <c r="B19" i="3"/>
  <c r="Q18" i="3"/>
  <c r="O18" i="3"/>
  <c r="M18" i="3"/>
  <c r="J18" i="3"/>
  <c r="C18" i="3"/>
  <c r="B18" i="3"/>
  <c r="Q17" i="3"/>
  <c r="O17" i="3"/>
  <c r="M17" i="3"/>
  <c r="J17" i="3"/>
  <c r="C17" i="3"/>
  <c r="B17" i="3"/>
  <c r="Q16" i="3"/>
  <c r="O16" i="3"/>
  <c r="M16" i="3"/>
  <c r="J16" i="3"/>
  <c r="C16" i="3"/>
  <c r="B16" i="3"/>
  <c r="Q15" i="3"/>
  <c r="O15" i="3"/>
  <c r="M15" i="3"/>
  <c r="J15" i="3"/>
  <c r="C15" i="3"/>
  <c r="B15" i="3"/>
  <c r="Q14" i="3"/>
  <c r="O14" i="3"/>
  <c r="M14" i="3"/>
  <c r="J14" i="3"/>
  <c r="C14" i="3"/>
  <c r="B19" i="1"/>
  <c r="B14" i="3"/>
  <c r="AD30" i="1"/>
  <c r="AC30" i="1"/>
  <c r="AB30" i="1"/>
  <c r="AA30" i="1"/>
  <c r="Z30" i="1"/>
  <c r="Y30" i="1"/>
  <c r="X30" i="1"/>
  <c r="W30" i="1"/>
  <c r="V30" i="1"/>
  <c r="U30" i="1"/>
  <c r="T30" i="1"/>
  <c r="S30" i="1"/>
  <c r="R30" i="1"/>
  <c r="Q30" i="1"/>
  <c r="P30" i="1"/>
  <c r="O30" i="1"/>
  <c r="H30" i="1"/>
  <c r="I30" i="1"/>
  <c r="B30" i="1"/>
  <c r="N29" i="1"/>
  <c r="J29" i="1"/>
  <c r="N28" i="1"/>
  <c r="J28" i="1"/>
  <c r="N27" i="1"/>
  <c r="J27" i="1"/>
  <c r="N26" i="1"/>
  <c r="J26" i="1"/>
  <c r="N25" i="1"/>
  <c r="J25" i="1"/>
  <c r="N24" i="1"/>
  <c r="J24" i="1"/>
  <c r="N23" i="1"/>
  <c r="J23" i="1"/>
  <c r="N22" i="1"/>
  <c r="J22" i="1"/>
  <c r="N21" i="1"/>
  <c r="J21" i="1"/>
  <c r="N20" i="1"/>
  <c r="J20" i="1"/>
  <c r="N19" i="1"/>
  <c r="J19" i="1"/>
  <c r="R9" i="1"/>
  <c r="T9" i="1"/>
  <c r="T10" i="1"/>
  <c r="N10" i="1"/>
  <c r="X8" i="1"/>
  <c r="M73" i="4"/>
  <c r="G18" i="2"/>
  <c r="I18" i="2"/>
  <c r="L25" i="3"/>
  <c r="N25" i="3"/>
  <c r="P25" i="3"/>
  <c r="V9" i="1"/>
  <c r="G12" i="2"/>
  <c r="I12" i="2"/>
  <c r="N30" i="1"/>
  <c r="X9" i="1"/>
  <c r="X10" i="1"/>
  <c r="O26" i="3"/>
  <c r="V10" i="1"/>
</calcChain>
</file>

<file path=xl/sharedStrings.xml><?xml version="1.0" encoding="utf-8"?>
<sst xmlns="http://schemas.openxmlformats.org/spreadsheetml/2006/main" count="539" uniqueCount="355">
  <si>
    <t>INSTITUTO DE SALUD PARA EL BIENESTAR</t>
  </si>
  <si>
    <t>COORDINACIÓN NACIONAL MÉDICA</t>
  </si>
  <si>
    <t>Programa Fortalecimiento a la Atención Médica</t>
  </si>
  <si>
    <t>Informe Gerencial 2023</t>
  </si>
  <si>
    <t>Entidad  Federativa</t>
  </si>
  <si>
    <t>Nuevo León</t>
  </si>
  <si>
    <t>Total de LS programadas para una visita al mes</t>
  </si>
  <si>
    <r>
      <rPr>
        <sz val="10"/>
        <color indexed="8"/>
        <rFont val="Montserrat"/>
        <charset val="134"/>
      </rPr>
      <t xml:space="preserve">Total de localidades con población indígena </t>
    </r>
    <r>
      <rPr>
        <b/>
        <sz val="10"/>
        <color indexed="8"/>
        <rFont val="Montserrat"/>
        <charset val="134"/>
      </rPr>
      <t>programadas</t>
    </r>
    <r>
      <rPr>
        <sz val="10"/>
        <color indexed="8"/>
        <rFont val="Montserrat"/>
        <charset val="134"/>
      </rPr>
      <t xml:space="preserve"> en el mes</t>
    </r>
  </si>
  <si>
    <t xml:space="preserve">Mes </t>
  </si>
  <si>
    <t>Total de LS programadas para dos visitas al mes</t>
  </si>
  <si>
    <r>
      <rPr>
        <sz val="10"/>
        <color indexed="8"/>
        <rFont val="Montserrat"/>
        <charset val="134"/>
      </rPr>
      <t xml:space="preserve">Porcentaje de localidades con población indígena </t>
    </r>
    <r>
      <rPr>
        <b/>
        <sz val="10"/>
        <color indexed="8"/>
        <rFont val="Montserrat"/>
        <charset val="134"/>
      </rPr>
      <t>visitadas</t>
    </r>
    <r>
      <rPr>
        <sz val="10"/>
        <color indexed="8"/>
        <rFont val="Montserrat"/>
        <charset val="134"/>
      </rPr>
      <t xml:space="preserve"> en el mes</t>
    </r>
  </si>
  <si>
    <t>Total de LS programadas para más de 2 visitas al mes</t>
  </si>
  <si>
    <t>LS</t>
  </si>
  <si>
    <t>LSP</t>
  </si>
  <si>
    <t>LV</t>
  </si>
  <si>
    <t>LSV0M</t>
  </si>
  <si>
    <t>Total</t>
  </si>
  <si>
    <t>Cobertura Anexo 5:</t>
  </si>
  <si>
    <t>Cobertura efectiva</t>
  </si>
  <si>
    <t>LS sin cobertura</t>
  </si>
  <si>
    <t xml:space="preserve">Unidades Médicas Móviles  F E D E R A L E S </t>
  </si>
  <si>
    <t>Cobertura General</t>
  </si>
  <si>
    <t>INFRAESTRUCTURA</t>
  </si>
  <si>
    <t>COBERTURA EN EL MES</t>
  </si>
  <si>
    <t>ATENCIÓN PRIMARIA A LA SALUD (APS)</t>
  </si>
  <si>
    <t>Promoción y Prevención</t>
  </si>
  <si>
    <t>Consultas</t>
  </si>
  <si>
    <t>Auxiliares del diagnóstico</t>
  </si>
  <si>
    <t>Tipo de Unidad</t>
  </si>
  <si>
    <t>No. Serie</t>
  </si>
  <si>
    <t>CLUES</t>
  </si>
  <si>
    <t>En convenio</t>
  </si>
  <si>
    <t>Municipios de Anexo 5</t>
  </si>
  <si>
    <t>Total de personal por tipo UMM</t>
  </si>
  <si>
    <t>Localidades Anexo 5</t>
  </si>
  <si>
    <t>Población Anexo 5</t>
  </si>
  <si>
    <t>Días programados y laborados en LS*</t>
  </si>
  <si>
    <t>Acciones al individuo</t>
  </si>
  <si>
    <t>Personas*</t>
  </si>
  <si>
    <t>Acciones a la comunidad</t>
  </si>
  <si>
    <t>1ra vez Año</t>
  </si>
  <si>
    <t>1ra vez x padecim.</t>
  </si>
  <si>
    <t>Sub
secuente</t>
  </si>
  <si>
    <t>Contrarref.*</t>
  </si>
  <si>
    <t>Realizados en UMM</t>
  </si>
  <si>
    <t>LS*</t>
  </si>
  <si>
    <t>LAI*</t>
  </si>
  <si>
    <t>TLA5*</t>
  </si>
  <si>
    <t>LSV1VM*</t>
  </si>
  <si>
    <t>LSV2M*</t>
  </si>
  <si>
    <t>LSVM2VM*</t>
  </si>
  <si>
    <t>LSV0M*</t>
  </si>
  <si>
    <t>LAIC*</t>
  </si>
  <si>
    <t>LIV*</t>
  </si>
  <si>
    <t>POBLACIÓN*</t>
  </si>
  <si>
    <t>PV*</t>
  </si>
  <si>
    <t>API*</t>
  </si>
  <si>
    <t>P</t>
  </si>
  <si>
    <t>R</t>
  </si>
  <si>
    <t>TOTAL</t>
  </si>
  <si>
    <t>EKG*</t>
  </si>
  <si>
    <t>US*</t>
  </si>
  <si>
    <t>3D3KS28T09G513374</t>
  </si>
  <si>
    <t>NLSSA014505</t>
  </si>
  <si>
    <t>Completo</t>
  </si>
  <si>
    <t>UMM-0</t>
  </si>
  <si>
    <t>3D3KS28TX9G513446</t>
  </si>
  <si>
    <t>NLSSA014592</t>
  </si>
  <si>
    <t>3D3KS28T99G513597</t>
  </si>
  <si>
    <t>NLSSA014563</t>
  </si>
  <si>
    <t>3C6UR5DJ3MG546159</t>
  </si>
  <si>
    <t>NLSSA005195</t>
  </si>
  <si>
    <t>3C6UR5DJ8MG546125</t>
  </si>
  <si>
    <t>NLSSA005212</t>
  </si>
  <si>
    <t>3C6UR5DJ7MG546052</t>
  </si>
  <si>
    <t>NLSSA005171</t>
  </si>
  <si>
    <t>3C6UR5DJ7MG546083</t>
  </si>
  <si>
    <t>NLSSA005166</t>
  </si>
  <si>
    <t>3C6UR5DJ4MG546137</t>
  </si>
  <si>
    <t>NLSSA005200</t>
  </si>
  <si>
    <t>3C6UR5DJ4MG546039</t>
  </si>
  <si>
    <t>NLSSA005154</t>
  </si>
  <si>
    <t>3C6UR5DJ8MG546156</t>
  </si>
  <si>
    <t>NLSSA005183</t>
  </si>
  <si>
    <t>UMM-2</t>
  </si>
  <si>
    <t>3D6WN56T09G519501</t>
  </si>
  <si>
    <t>NLSSA014720</t>
  </si>
  <si>
    <r>
      <rPr>
        <b/>
        <sz val="7"/>
        <color indexed="8"/>
        <rFont val="Montserrat"/>
        <charset val="134"/>
      </rPr>
      <t>*LS</t>
    </r>
    <r>
      <rPr>
        <sz val="7"/>
        <color indexed="8"/>
        <rFont val="Montserrat"/>
        <charset val="134"/>
      </rPr>
      <t>: Localidades Subsede del Anexo 5
*</t>
    </r>
    <r>
      <rPr>
        <b/>
        <sz val="7"/>
        <color indexed="8"/>
        <rFont val="Montserrat"/>
        <charset val="134"/>
      </rPr>
      <t>LAI:</t>
    </r>
    <r>
      <rPr>
        <sz val="7"/>
        <color indexed="8"/>
        <rFont val="Montserrat"/>
        <charset val="134"/>
      </rPr>
      <t xml:space="preserve"> Localidades Área de Influencia del Anexo 5
*</t>
    </r>
    <r>
      <rPr>
        <b/>
        <sz val="7"/>
        <color indexed="8"/>
        <rFont val="Montserrat"/>
        <charset val="134"/>
      </rPr>
      <t>TLA5:</t>
    </r>
    <r>
      <rPr>
        <sz val="7"/>
        <color indexed="8"/>
        <rFont val="Montserrat"/>
        <charset val="134"/>
      </rPr>
      <t xml:space="preserve"> Total de localidades del Anexo 5, LS+LAI</t>
    </r>
  </si>
  <si>
    <r>
      <rPr>
        <b/>
        <sz val="7"/>
        <color indexed="8"/>
        <rFont val="Montserrat"/>
        <charset val="134"/>
      </rPr>
      <t>*LSV0M:</t>
    </r>
    <r>
      <rPr>
        <sz val="7"/>
        <color indexed="8"/>
        <rFont val="Montserrat"/>
        <charset val="134"/>
      </rPr>
      <t xml:space="preserve"> LS visitadas </t>
    </r>
    <r>
      <rPr>
        <b/>
        <sz val="7"/>
        <color indexed="8"/>
        <rFont val="Montserrat"/>
        <charset val="134"/>
      </rPr>
      <t>cero veces</t>
    </r>
    <r>
      <rPr>
        <sz val="7"/>
        <color indexed="8"/>
        <rFont val="Montserrat"/>
        <charset val="134"/>
      </rPr>
      <t xml:space="preserve"> en el mes.
*</t>
    </r>
    <r>
      <rPr>
        <b/>
        <sz val="7"/>
        <color indexed="8"/>
        <rFont val="Montserrat"/>
        <charset val="134"/>
      </rPr>
      <t>LSV1VM:</t>
    </r>
    <r>
      <rPr>
        <sz val="7"/>
        <color indexed="8"/>
        <rFont val="Montserrat"/>
        <charset val="134"/>
      </rPr>
      <t xml:space="preserve"> LS visitadas</t>
    </r>
    <r>
      <rPr>
        <b/>
        <sz val="7"/>
        <color indexed="8"/>
        <rFont val="Montserrat"/>
        <charset val="134"/>
      </rPr>
      <t xml:space="preserve">  1 vez</t>
    </r>
    <r>
      <rPr>
        <sz val="7"/>
        <color indexed="8"/>
        <rFont val="Montserrat"/>
        <charset val="134"/>
      </rPr>
      <t xml:space="preserve"> en el mes.
*</t>
    </r>
    <r>
      <rPr>
        <b/>
        <sz val="7"/>
        <color indexed="8"/>
        <rFont val="Montserrat"/>
        <charset val="134"/>
      </rPr>
      <t>LSV2VM:</t>
    </r>
    <r>
      <rPr>
        <sz val="7"/>
        <color indexed="8"/>
        <rFont val="Montserrat"/>
        <charset val="134"/>
      </rPr>
      <t xml:space="preserve"> LS visitadas </t>
    </r>
    <r>
      <rPr>
        <b/>
        <sz val="7"/>
        <color indexed="8"/>
        <rFont val="Montserrat"/>
        <charset val="134"/>
      </rPr>
      <t>2 veces</t>
    </r>
    <r>
      <rPr>
        <sz val="7"/>
        <color indexed="8"/>
        <rFont val="Montserrat"/>
        <charset val="134"/>
      </rPr>
      <t xml:space="preserve"> en el mes.
*</t>
    </r>
    <r>
      <rPr>
        <b/>
        <sz val="7"/>
        <color indexed="8"/>
        <rFont val="Montserrat"/>
        <charset val="134"/>
      </rPr>
      <t xml:space="preserve">LSVM2VM: </t>
    </r>
    <r>
      <rPr>
        <sz val="7"/>
        <color indexed="8"/>
        <rFont val="Montserrat"/>
        <charset val="134"/>
      </rPr>
      <t xml:space="preserve">LS visitadas </t>
    </r>
    <r>
      <rPr>
        <b/>
        <sz val="7"/>
        <color indexed="8"/>
        <rFont val="Montserrat"/>
        <charset val="134"/>
      </rPr>
      <t>más de 2 veces</t>
    </r>
    <r>
      <rPr>
        <sz val="7"/>
        <color indexed="8"/>
        <rFont val="Montserrat"/>
        <charset val="134"/>
      </rPr>
      <t xml:space="preserve"> al mes.
</t>
    </r>
    <r>
      <rPr>
        <b/>
        <sz val="7"/>
        <color indexed="8"/>
        <rFont val="Montserrat"/>
        <charset val="134"/>
      </rPr>
      <t>*LAIC</t>
    </r>
    <r>
      <rPr>
        <sz val="7"/>
        <color indexed="8"/>
        <rFont val="Montserrat"/>
        <charset val="134"/>
      </rPr>
      <t>: LAI que fue cubierta al visitar a su LS al menos una vez en el mes.
*</t>
    </r>
    <r>
      <rPr>
        <b/>
        <sz val="7"/>
        <color indexed="8"/>
        <rFont val="Montserrat"/>
        <charset val="134"/>
      </rPr>
      <t>LIV</t>
    </r>
    <r>
      <rPr>
        <sz val="7"/>
        <color indexed="8"/>
        <rFont val="Montserrat"/>
        <charset val="134"/>
      </rPr>
      <t xml:space="preserve">: Localidades con población indígena visitadas en el mes.
</t>
    </r>
  </si>
  <si>
    <r>
      <rPr>
        <b/>
        <sz val="7"/>
        <color indexed="8"/>
        <rFont val="Montserrat"/>
        <charset val="134"/>
      </rPr>
      <t xml:space="preserve">*POBLACIÓN: </t>
    </r>
    <r>
      <rPr>
        <sz val="7"/>
        <color indexed="8"/>
        <rFont val="Montserrat"/>
        <charset val="134"/>
      </rPr>
      <t>Población objetivo del Anexo 5, tanto de LS como LAI.</t>
    </r>
  </si>
  <si>
    <r>
      <rPr>
        <b/>
        <sz val="7"/>
        <color indexed="8"/>
        <rFont val="Montserrat"/>
        <charset val="134"/>
      </rPr>
      <t>*PV</t>
    </r>
    <r>
      <rPr>
        <sz val="7"/>
        <color indexed="8"/>
        <rFont val="Montserrat"/>
        <charset val="134"/>
      </rPr>
      <t>: Población visitada.</t>
    </r>
  </si>
  <si>
    <r>
      <rPr>
        <b/>
        <sz val="7"/>
        <color indexed="8"/>
        <rFont val="Montserrat"/>
        <charset val="134"/>
      </rPr>
      <t>*API (Atención de pueblos indígenas)</t>
    </r>
    <r>
      <rPr>
        <sz val="7"/>
        <color indexed="8"/>
        <rFont val="Montserrat"/>
        <charset val="134"/>
      </rPr>
      <t xml:space="preserve"> = Total de población indígena; considerada así cuando el 40% y más de la población de una localidad, sea indígena.</t>
    </r>
  </si>
  <si>
    <r>
      <rPr>
        <b/>
        <sz val="7"/>
        <color indexed="8"/>
        <rFont val="Montserrat"/>
        <charset val="134"/>
      </rPr>
      <t>*Días programados y laborados en LS:</t>
    </r>
    <r>
      <rPr>
        <sz val="7"/>
        <color indexed="8"/>
        <rFont val="Montserrat"/>
        <charset val="134"/>
      </rPr>
      <t xml:space="preserve"> En "programado" (P) incluir los días laborables del mes, programados para visita a localidad, y en "realizado" (R) los días que acudieron a la localidad.</t>
    </r>
  </si>
  <si>
    <r>
      <rPr>
        <b/>
        <sz val="7"/>
        <color indexed="8"/>
        <rFont val="Montserrat"/>
        <charset val="134"/>
      </rPr>
      <t xml:space="preserve">*Personas: </t>
    </r>
    <r>
      <rPr>
        <sz val="7"/>
        <color indexed="8"/>
        <rFont val="Montserrat"/>
        <charset val="134"/>
      </rPr>
      <t>Número de personas a quienes se les otorgó alguna acción de prevención y promoción.</t>
    </r>
  </si>
  <si>
    <r>
      <rPr>
        <b/>
        <sz val="7"/>
        <color indexed="8"/>
        <rFont val="Montserrat"/>
        <charset val="134"/>
      </rPr>
      <t>*Contrarref:</t>
    </r>
    <r>
      <rPr>
        <sz val="7"/>
        <color indexed="8"/>
        <rFont val="Montserrat"/>
        <charset val="134"/>
      </rPr>
      <t xml:space="preserve"> Registrar cuando  la UMM cuente con el documento de contrareferencia.</t>
    </r>
  </si>
  <si>
    <r>
      <rPr>
        <b/>
        <sz val="7"/>
        <color indexed="8"/>
        <rFont val="Montserrat"/>
        <charset val="134"/>
      </rPr>
      <t xml:space="preserve">*EKG: </t>
    </r>
    <r>
      <rPr>
        <sz val="7"/>
        <color indexed="8"/>
        <rFont val="Montserrat"/>
        <charset val="134"/>
      </rPr>
      <t xml:space="preserve">Electrocardiograma
</t>
    </r>
  </si>
  <si>
    <r>
      <rPr>
        <b/>
        <sz val="7"/>
        <color indexed="8"/>
        <rFont val="Montserrat"/>
        <charset val="134"/>
      </rPr>
      <t>*US:</t>
    </r>
    <r>
      <rPr>
        <sz val="7"/>
        <color indexed="8"/>
        <rFont val="Montserrat"/>
        <charset val="134"/>
      </rPr>
      <t xml:space="preserve"> Ultrasonido</t>
    </r>
  </si>
  <si>
    <t>Hechos relevantes que afectaron positiva o negativamente la acercabilidad de APS a la población objetivo:</t>
  </si>
  <si>
    <t>Actividades del equipo de salud itinerante y parque vehicular</t>
  </si>
  <si>
    <t>Personal del ESI  en Capacitación</t>
  </si>
  <si>
    <t>Personal del ESI en Actividad Administrativa</t>
  </si>
  <si>
    <t>Otras actividades</t>
  </si>
  <si>
    <t>Parque vehícular</t>
  </si>
  <si>
    <t>Días laborables del mes</t>
  </si>
  <si>
    <t>Días laborados en localidad subsede</t>
  </si>
  <si>
    <t>clave medico</t>
  </si>
  <si>
    <t>clave enfermera</t>
  </si>
  <si>
    <t>clave promotor</t>
  </si>
  <si>
    <t>clave odontologo</t>
  </si>
  <si>
    <t>Días capacitación</t>
  </si>
  <si>
    <t>Med</t>
  </si>
  <si>
    <t>Fecha</t>
  </si>
  <si>
    <t>Enf</t>
  </si>
  <si>
    <t>Prom</t>
  </si>
  <si>
    <t>Odo</t>
  </si>
  <si>
    <t>Días de actividad administrativa PFAM</t>
  </si>
  <si>
    <t>Describir la actividad</t>
  </si>
  <si>
    <t>Días de actividad del ESI que no corresponden al PFAM</t>
  </si>
  <si>
    <t>Describir las causas</t>
  </si>
  <si>
    <t>Días laborables en localidad sin vehículo oficial (umm)</t>
  </si>
  <si>
    <t>Si el ESI salió a localidad sin el vehículo oficial, especificar naturaleza del medio de transporte</t>
  </si>
  <si>
    <t>Causa (en caso de ser mantenimineto, especificar si fue preventivo o correctivo)</t>
  </si>
  <si>
    <t>UMM sin operar efectivamente</t>
  </si>
  <si>
    <t>V</t>
  </si>
  <si>
    <t>2,3,5,18</t>
  </si>
  <si>
    <t>UMM</t>
  </si>
  <si>
    <t>ESI capacitado</t>
  </si>
  <si>
    <t>% Días laborados</t>
  </si>
  <si>
    <t>% Días capacitación</t>
  </si>
  <si>
    <t>% Días en otras actividades</t>
  </si>
  <si>
    <t>% Días sin UMM asignada</t>
  </si>
  <si>
    <t>Comentarios generales:</t>
  </si>
  <si>
    <t>Indicadores de la operación del Programa</t>
  </si>
  <si>
    <t>NUM</t>
  </si>
  <si>
    <t>NOMBRE DEL INDICADOR</t>
  </si>
  <si>
    <t>FÓRMULA</t>
  </si>
  <si>
    <t>NUMERADOR (N)</t>
  </si>
  <si>
    <t>DENOMINADOR (D)</t>
  </si>
  <si>
    <t>DIRECCIÓN</t>
  </si>
  <si>
    <t>FÓRMULA 
(N/D) *100</t>
  </si>
  <si>
    <t>ANÁLISIS CUALITATIVO</t>
  </si>
  <si>
    <t>Porcentaje del cumplimiento de cronograma de rutas</t>
  </si>
  <si>
    <t>(NUMERADOR/ DENOMINADOR) *100</t>
  </si>
  <si>
    <r>
      <rPr>
        <sz val="18"/>
        <color indexed="8"/>
        <rFont val="Montserrat"/>
        <charset val="134"/>
      </rPr>
      <t xml:space="preserve">Total de localidades </t>
    </r>
    <r>
      <rPr>
        <sz val="18"/>
        <color theme="1"/>
        <rFont val="Montserrat"/>
        <charset val="134"/>
      </rPr>
      <t xml:space="preserve">visitadas </t>
    </r>
    <r>
      <rPr>
        <sz val="18"/>
        <color indexed="8"/>
        <rFont val="Montserrat"/>
        <charset val="134"/>
      </rPr>
      <t>en el mes</t>
    </r>
  </si>
  <si>
    <t>Total de localidades programadas en el mes</t>
  </si>
  <si>
    <t>ASCENDENTE</t>
  </si>
  <si>
    <t xml:space="preserve">Porcentaje de uso efectivo de vehículo en ruta programada </t>
  </si>
  <si>
    <t>Total de UMM PFAM operando efectivamente</t>
  </si>
  <si>
    <t>Total de UMM PFAM en la Entidad</t>
  </si>
  <si>
    <t>Porcentaje del Equipo de salud itinerante de UMM completo</t>
  </si>
  <si>
    <t>Total de personal laborando en el mes</t>
  </si>
  <si>
    <t>Total de personal necesario por tipo de UMM</t>
  </si>
  <si>
    <t>Promedio de UMM que cuentan con suficiencia de medicamentos</t>
  </si>
  <si>
    <t>Total de UMM con suficiencia =&gt;80% de claves</t>
  </si>
  <si>
    <t xml:space="preserve">Total de UMM  de la Entidad </t>
  </si>
  <si>
    <t>Ninguna unidad cuenta con el 80% de medicamentos; UMM T0 Los Ramones, UMM T0 Cerralvo/Herreras, UMM T0 Cadereyta Jimenez, UMM T0 La Fama, UMM T0 Linares,  UMM T0 Alamitos, UMM T0 La Escondida, UMM T0 Cruz de Elorza,  UMM T0 Salinas Victoria, UMM T2 Linares, UMM T0 Juarez cuentan con menos del 80% de medicamentos.</t>
  </si>
  <si>
    <t>Porcentaje de seguimiento a los pacientes referidos</t>
  </si>
  <si>
    <t>Total de pacientes con seguimiento en el mes</t>
  </si>
  <si>
    <t>Total de pacientes referidos en el mes previo: Expediente Clinico, Paquete Garantizado de los Servicios de Salud</t>
  </si>
  <si>
    <t>UMM T0 Los Ramones sin referencias; UMM T0 Cadereyta 5 referencias; UMM T0 Linares sin referencias; UMM T0 La Escondida sin referencias; UMM T0 La Fama sin referencia; UMM T0 Alamitos sin referencias;  UMM T0 Cruz de Elorza sin referencias; UMM T0 Herreras/Cerralvo sin referencias; UMM T0 Salinas Victoria sin referencias y ; UMM T2 Linares sin  referencias; UMM T0 Juarez 8 referencias y 39 seguimientos.</t>
  </si>
  <si>
    <t>Porcentaje de capacitaciones al equipo de salud itinerante realizadas</t>
  </si>
  <si>
    <t>Total de temas prioritarios de capacitación otorgados en el mes</t>
  </si>
  <si>
    <t>Total de temas prioritarios de capacitación programados en el año</t>
  </si>
  <si>
    <t>Porcentaje del equipo de salud itinerante capacitado</t>
  </si>
  <si>
    <t>Total de personal capacitado</t>
  </si>
  <si>
    <t xml:space="preserve">Porcentaje de UMM supervisadas </t>
  </si>
  <si>
    <t>Total de unidades supervisadas en el mes</t>
  </si>
  <si>
    <t>Total de UMM programadas para supervisión de la Entidad en el año</t>
  </si>
  <si>
    <t>De las unidades medicas supervisadas se notifica areas de oportunidad</t>
  </si>
  <si>
    <t>Porcentaje de UMM supervisadas que obtuvieron evaluación satisfactoria</t>
  </si>
  <si>
    <t>Total de unidades supervisadas que obtuvieron un % =o&gt;85</t>
  </si>
  <si>
    <t>Comentarios generales</t>
  </si>
  <si>
    <t xml:space="preserve">ELABORÓ
                Dr Fernando Cotero Rodriguez                                      Supervisor                                           </t>
  </si>
  <si>
    <t>REVISÓ Y VALIDÓ
Dr Adan Alberto Hernandez Contreras                           Coordinador</t>
  </si>
  <si>
    <t>Reporte mensual de Plantilla y Capacitación</t>
  </si>
  <si>
    <t>PUESTO</t>
  </si>
  <si>
    <t>CLAVE</t>
  </si>
  <si>
    <t>APELLIDO PATERNO</t>
  </si>
  <si>
    <t>APELLIDO MATERNO</t>
  </si>
  <si>
    <t>NOMBRE</t>
  </si>
  <si>
    <t>FECHA DE INGRESO</t>
  </si>
  <si>
    <t>FECHA DE BAJA</t>
  </si>
  <si>
    <t>PERMANENCIA</t>
  </si>
  <si>
    <t>fecha de capacitacion*</t>
  </si>
  <si>
    <t>El personal si se capacito en el mes</t>
  </si>
  <si>
    <t>Temas prioritarios de capacitación (1 ó 0)*</t>
  </si>
  <si>
    <t>Otros</t>
  </si>
  <si>
    <t>Especificar el/los nombre(s) del/los tema(s) prioritario(s) de capacitación</t>
  </si>
  <si>
    <t>Describir otro:</t>
  </si>
  <si>
    <t>TOTAL MENSUAL T- PRIORITARIOS</t>
  </si>
  <si>
    <t>TOTAL MENSUAL TODOS LOS TEMAS</t>
  </si>
  <si>
    <t>QNA 1</t>
  </si>
  <si>
    <t>QNA 2</t>
  </si>
  <si>
    <t>(DD/MM/AA)</t>
  </si>
  <si>
    <t>SI=1, NO=0</t>
  </si>
  <si>
    <t>Médico</t>
  </si>
  <si>
    <t>Turrubiartes</t>
  </si>
  <si>
    <t>Avitia</t>
  </si>
  <si>
    <t>Julio Cesar</t>
  </si>
  <si>
    <t>Nomenclatura de temas prioritarios</t>
  </si>
  <si>
    <t>Enfermera</t>
  </si>
  <si>
    <t>Olmedo</t>
  </si>
  <si>
    <t>Martinez</t>
  </si>
  <si>
    <t>Karely Esmeralda</t>
  </si>
  <si>
    <r>
      <rPr>
        <b/>
        <sz val="10"/>
        <color indexed="8"/>
        <rFont val="Montserrat"/>
        <charset val="134"/>
      </rPr>
      <t>1.</t>
    </r>
    <r>
      <rPr>
        <sz val="11"/>
        <color indexed="8"/>
        <rFont val="Montserrat"/>
        <charset val="134"/>
      </rPr>
      <t xml:space="preserve">     Control del niño sano </t>
    </r>
  </si>
  <si>
    <t>Promotor</t>
  </si>
  <si>
    <t xml:space="preserve">Reyes </t>
  </si>
  <si>
    <t>Gonzalez</t>
  </si>
  <si>
    <t>Alexis Daniel</t>
  </si>
  <si>
    <r>
      <rPr>
        <b/>
        <sz val="10"/>
        <color indexed="8"/>
        <rFont val="Montserrat"/>
        <charset val="134"/>
      </rPr>
      <t>2.</t>
    </r>
    <r>
      <rPr>
        <sz val="11"/>
        <color indexed="8"/>
        <rFont val="Montserrat"/>
        <charset val="134"/>
      </rPr>
      <t xml:space="preserve">     Control nutricional de los menores de 5 años </t>
    </r>
  </si>
  <si>
    <t>Chable</t>
  </si>
  <si>
    <t>Juan Carlos</t>
  </si>
  <si>
    <r>
      <rPr>
        <b/>
        <sz val="10"/>
        <color indexed="8"/>
        <rFont val="Montserrat"/>
        <charset val="134"/>
      </rPr>
      <t>3.</t>
    </r>
    <r>
      <rPr>
        <sz val="11"/>
        <color indexed="8"/>
        <rFont val="Montserrat"/>
        <charset val="134"/>
      </rPr>
      <t>     Diagnóstico y manejo de pacientes con diabetes mellitus</t>
    </r>
  </si>
  <si>
    <t>Perez</t>
  </si>
  <si>
    <t>Rosalba</t>
  </si>
  <si>
    <r>
      <rPr>
        <b/>
        <sz val="10"/>
        <color indexed="8"/>
        <rFont val="Montserrat"/>
        <charset val="134"/>
      </rPr>
      <t>4.</t>
    </r>
    <r>
      <rPr>
        <sz val="11"/>
        <color indexed="8"/>
        <rFont val="Montserrat"/>
        <charset val="134"/>
      </rPr>
      <t xml:space="preserve">     Diagnóstico y manejo de pacientes con hipertensión arterial sistémica </t>
    </r>
  </si>
  <si>
    <t>Sanchez</t>
  </si>
  <si>
    <t>Hector Hugo</t>
  </si>
  <si>
    <r>
      <rPr>
        <b/>
        <sz val="10"/>
        <color indexed="8"/>
        <rFont val="Montserrat"/>
        <charset val="134"/>
      </rPr>
      <t>5.</t>
    </r>
    <r>
      <rPr>
        <sz val="11"/>
        <color indexed="8"/>
        <rFont val="Montserrat"/>
        <charset val="134"/>
      </rPr>
      <t>     Diagnóstico y manejo de pacientes con dislipidemias</t>
    </r>
  </si>
  <si>
    <t xml:space="preserve">Flores </t>
  </si>
  <si>
    <t>Balandran</t>
  </si>
  <si>
    <t>Ada Patricia</t>
  </si>
  <si>
    <r>
      <rPr>
        <b/>
        <sz val="10"/>
        <color indexed="8"/>
        <rFont val="Montserrat"/>
        <charset val="134"/>
      </rPr>
      <t>6.</t>
    </r>
    <r>
      <rPr>
        <sz val="11"/>
        <color indexed="8"/>
        <rFont val="Montserrat"/>
        <charset val="134"/>
      </rPr>
      <t>     Diagnóstico y manejo de pacientes con sobrepeso u obesidad</t>
    </r>
  </si>
  <si>
    <t xml:space="preserve">Rincon </t>
  </si>
  <si>
    <t>Licea</t>
  </si>
  <si>
    <t>Griselda Dominga</t>
  </si>
  <si>
    <r>
      <rPr>
        <b/>
        <sz val="10"/>
        <color indexed="8"/>
        <rFont val="Montserrat"/>
        <charset val="134"/>
      </rPr>
      <t>7.</t>
    </r>
    <r>
      <rPr>
        <sz val="11"/>
        <color indexed="8"/>
        <rFont val="Montserrat"/>
        <charset val="134"/>
      </rPr>
      <t>     Abordaje y manejo de embarazo y puerperio</t>
    </r>
  </si>
  <si>
    <t>Gamez</t>
  </si>
  <si>
    <t>Mireles</t>
  </si>
  <si>
    <t>Ruben</t>
  </si>
  <si>
    <r>
      <rPr>
        <b/>
        <sz val="10"/>
        <color indexed="8"/>
        <rFont val="Montserrat"/>
        <charset val="134"/>
      </rPr>
      <t>8.</t>
    </r>
    <r>
      <rPr>
        <sz val="11"/>
        <color indexed="8"/>
        <rFont val="Montserrat"/>
        <charset val="134"/>
      </rPr>
      <t xml:space="preserve">     Salud reproductiva </t>
    </r>
  </si>
  <si>
    <t>Gomez</t>
  </si>
  <si>
    <t xml:space="preserve">Roque </t>
  </si>
  <si>
    <t>Carlos Willians</t>
  </si>
  <si>
    <r>
      <rPr>
        <b/>
        <sz val="10"/>
        <color indexed="8"/>
        <rFont val="Montserrat"/>
        <charset val="134"/>
      </rPr>
      <t>9.</t>
    </r>
    <r>
      <rPr>
        <sz val="11"/>
        <color indexed="8"/>
        <rFont val="Montserrat"/>
        <charset val="134"/>
      </rPr>
      <t>     Promoción de la salud</t>
    </r>
  </si>
  <si>
    <t>Corpus</t>
  </si>
  <si>
    <t>Hilda Guadalupe</t>
  </si>
  <si>
    <r>
      <rPr>
        <b/>
        <sz val="10"/>
        <color indexed="8"/>
        <rFont val="Montserrat"/>
        <charset val="134"/>
      </rPr>
      <t>10.</t>
    </r>
    <r>
      <rPr>
        <sz val="11"/>
        <color indexed="8"/>
        <rFont val="Montserrat"/>
        <charset val="134"/>
      </rPr>
      <t>  Vigilancia epidemiológica</t>
    </r>
  </si>
  <si>
    <t xml:space="preserve">Cruz </t>
  </si>
  <si>
    <t>Avila</t>
  </si>
  <si>
    <t>Victor Manuel</t>
  </si>
  <si>
    <r>
      <rPr>
        <b/>
        <sz val="10"/>
        <color indexed="8"/>
        <rFont val="Montserrat"/>
        <charset val="134"/>
      </rPr>
      <t>11.</t>
    </r>
    <r>
      <rPr>
        <sz val="11"/>
        <color indexed="8"/>
        <rFont val="Montserrat"/>
        <charset val="134"/>
      </rPr>
      <t>  Vacunación</t>
    </r>
  </si>
  <si>
    <t xml:space="preserve">Piña </t>
  </si>
  <si>
    <t>Cruz</t>
  </si>
  <si>
    <t>Silvia</t>
  </si>
  <si>
    <r>
      <rPr>
        <b/>
        <sz val="10"/>
        <color indexed="8"/>
        <rFont val="Montserrat"/>
        <charset val="134"/>
      </rPr>
      <t>12.</t>
    </r>
    <r>
      <rPr>
        <sz val="11"/>
        <color indexed="8"/>
        <rFont val="Montserrat"/>
        <charset val="134"/>
      </rPr>
      <t>  Adicciones</t>
    </r>
  </si>
  <si>
    <t>Castillo</t>
  </si>
  <si>
    <t>Valdez</t>
  </si>
  <si>
    <t>Irma Melissa</t>
  </si>
  <si>
    <r>
      <rPr>
        <b/>
        <sz val="10"/>
        <color indexed="8"/>
        <rFont val="Montserrat"/>
        <charset val="134"/>
      </rPr>
      <t>13.</t>
    </r>
    <r>
      <rPr>
        <sz val="11"/>
        <color indexed="8"/>
        <rFont val="Montserrat"/>
        <charset val="134"/>
      </rPr>
      <t>  Salud bucal</t>
    </r>
  </si>
  <si>
    <t>Torres</t>
  </si>
  <si>
    <t>Arias</t>
  </si>
  <si>
    <t>Juan Pablo</t>
  </si>
  <si>
    <r>
      <rPr>
        <b/>
        <sz val="10"/>
        <color indexed="8"/>
        <rFont val="Montserrat"/>
        <charset val="134"/>
      </rPr>
      <t>14.</t>
    </r>
    <r>
      <rPr>
        <sz val="11"/>
        <color indexed="8"/>
        <rFont val="Montserrat"/>
        <charset val="134"/>
      </rPr>
      <t xml:space="preserve">  Paquete garantizado de servicios de salud </t>
    </r>
  </si>
  <si>
    <t>Garza</t>
  </si>
  <si>
    <t>Vacante</t>
  </si>
  <si>
    <r>
      <rPr>
        <b/>
        <sz val="10"/>
        <color indexed="8"/>
        <rFont val="Montserrat"/>
        <charset val="134"/>
      </rPr>
      <t xml:space="preserve">15.     </t>
    </r>
    <r>
      <rPr>
        <sz val="11"/>
        <color indexed="8"/>
        <rFont val="Montserrat"/>
        <charset val="134"/>
      </rPr>
      <t>Derechos Humanos</t>
    </r>
  </si>
  <si>
    <t>Moreno</t>
  </si>
  <si>
    <t>Sanjuana Elizabeth</t>
  </si>
  <si>
    <r>
      <rPr>
        <b/>
        <sz val="10"/>
        <color indexed="8"/>
        <rFont val="Montserrat"/>
        <charset val="134"/>
      </rPr>
      <t>16.</t>
    </r>
    <r>
      <rPr>
        <sz val="11"/>
        <color indexed="8"/>
        <rFont val="Montserrat"/>
        <charset val="134"/>
      </rPr>
      <t>   Interculturalidad</t>
    </r>
  </si>
  <si>
    <t>Pedro</t>
  </si>
  <si>
    <r>
      <rPr>
        <b/>
        <sz val="10"/>
        <color indexed="8"/>
        <rFont val="Montserrat"/>
        <charset val="134"/>
      </rPr>
      <t>17.</t>
    </r>
    <r>
      <rPr>
        <sz val="11"/>
        <color indexed="8"/>
        <rFont val="Montserrat"/>
        <charset val="134"/>
      </rPr>
      <t>   Contraloría social</t>
    </r>
  </si>
  <si>
    <t xml:space="preserve">Alanis </t>
  </si>
  <si>
    <t xml:space="preserve">Garza </t>
  </si>
  <si>
    <t>Laura Patricia</t>
  </si>
  <si>
    <r>
      <rPr>
        <b/>
        <sz val="10"/>
        <color indexed="8"/>
        <rFont val="Montserrat"/>
        <charset val="134"/>
      </rPr>
      <t>18.</t>
    </r>
    <r>
      <rPr>
        <sz val="11"/>
        <color indexed="8"/>
        <rFont val="Montserrat"/>
        <charset val="134"/>
      </rPr>
      <t>   Combate de conato de incendios</t>
    </r>
  </si>
  <si>
    <t>Ledezma</t>
  </si>
  <si>
    <t>Vazquez</t>
  </si>
  <si>
    <t>Giezi Elizabeth</t>
  </si>
  <si>
    <r>
      <rPr>
        <b/>
        <sz val="10"/>
        <color indexed="8"/>
        <rFont val="Montserrat"/>
        <charset val="134"/>
      </rPr>
      <t xml:space="preserve">19. </t>
    </r>
    <r>
      <rPr>
        <sz val="10"/>
        <color indexed="8"/>
        <rFont val="Montserrat"/>
        <charset val="134"/>
      </rPr>
      <t>Otros</t>
    </r>
  </si>
  <si>
    <t>Briseño</t>
  </si>
  <si>
    <t>Saucedo</t>
  </si>
  <si>
    <t>Heriberto</t>
  </si>
  <si>
    <t>Morales</t>
  </si>
  <si>
    <t>Marco Antonio</t>
  </si>
  <si>
    <t xml:space="preserve">Martinez </t>
  </si>
  <si>
    <t>Don Juan</t>
  </si>
  <si>
    <t>Diana</t>
  </si>
  <si>
    <t xml:space="preserve">Pecina </t>
  </si>
  <si>
    <t>Robledo</t>
  </si>
  <si>
    <t>Jorge Alberto</t>
  </si>
  <si>
    <t>Rodriguez</t>
  </si>
  <si>
    <t>Hugo Enrique</t>
  </si>
  <si>
    <t>Guevara</t>
  </si>
  <si>
    <t>Guillermina</t>
  </si>
  <si>
    <t>Hernandez</t>
  </si>
  <si>
    <t>Luis Enrique</t>
  </si>
  <si>
    <t>Espinosa</t>
  </si>
  <si>
    <t>Mendoza</t>
  </si>
  <si>
    <t>Julian</t>
  </si>
  <si>
    <t>Recendiz</t>
  </si>
  <si>
    <t>Blanco</t>
  </si>
  <si>
    <t>Jose Alfredo</t>
  </si>
  <si>
    <t>Reyes</t>
  </si>
  <si>
    <t>Omar</t>
  </si>
  <si>
    <t>Suarez</t>
  </si>
  <si>
    <t>Tamez</t>
  </si>
  <si>
    <t>Raul Abraham</t>
  </si>
  <si>
    <t xml:space="preserve">Zapata </t>
  </si>
  <si>
    <t>Villarreal</t>
  </si>
  <si>
    <t>Carlos David</t>
  </si>
  <si>
    <t>Dueñas</t>
  </si>
  <si>
    <t>Jose Manuel</t>
  </si>
  <si>
    <t>Odontólogo</t>
  </si>
  <si>
    <t>Mancilla</t>
  </si>
  <si>
    <t>Cantu</t>
  </si>
  <si>
    <t>Linda</t>
  </si>
  <si>
    <t>*Nota: Colocar 1 en la celda de intersección entre el nombre del personal que fue capacitado y el número de temas prioritarios correspondiente.</t>
  </si>
  <si>
    <r>
      <rPr>
        <b/>
        <sz val="11"/>
        <color indexed="8"/>
        <rFont val="Montserrat"/>
        <charset val="134"/>
      </rPr>
      <t xml:space="preserve">*Fecha de capacitación: </t>
    </r>
    <r>
      <rPr>
        <sz val="11"/>
        <color indexed="8"/>
        <rFont val="Montserrat"/>
        <charset val="134"/>
      </rPr>
      <t>Si el personal está de vacaciones o de incapacidad, o bien, la plaza está vacante, en lugar de registrar la fecha, colocar "</t>
    </r>
    <r>
      <rPr>
        <b/>
        <i/>
        <sz val="11"/>
        <color indexed="8"/>
        <rFont val="Montserrat"/>
        <charset val="134"/>
      </rPr>
      <t xml:space="preserve">V" </t>
    </r>
    <r>
      <rPr>
        <i/>
        <sz val="11"/>
        <color indexed="8"/>
        <rFont val="Montserrat"/>
        <charset val="134"/>
      </rPr>
      <t>para vacaciones o plaza vacante; e</t>
    </r>
    <r>
      <rPr>
        <b/>
        <i/>
        <sz val="11"/>
        <color indexed="8"/>
        <rFont val="Montserrat"/>
        <charset val="134"/>
      </rPr>
      <t xml:space="preserve"> "I" </t>
    </r>
    <r>
      <rPr>
        <i/>
        <sz val="11"/>
        <color indexed="8"/>
        <rFont val="Montserrat"/>
        <charset val="134"/>
      </rPr>
      <t>para incapacidad.</t>
    </r>
  </si>
  <si>
    <r>
      <rPr>
        <b/>
        <sz val="11"/>
        <color indexed="8"/>
        <rFont val="Montserrat"/>
        <charset val="134"/>
      </rPr>
      <t xml:space="preserve">Instrucciones para el siguiente recuadro: </t>
    </r>
    <r>
      <rPr>
        <sz val="11"/>
        <color indexed="8"/>
        <rFont val="Montserrat"/>
        <charset val="134"/>
      </rPr>
      <t xml:space="preserve">
Si en el mes a reportar ingresó personal a la UMM, registrarlo en este apartado y en el mes subsecuente debera estar actualizada la plantilla en el recuadro superior. Deberá marcar con texto en rojo el nombre de la persona que causó baja en la plantilla.</t>
    </r>
  </si>
  <si>
    <t>Vacante plaza medico UMM T0 Cadereyta Jimenez y plaza medico UMM T2 Linares</t>
  </si>
  <si>
    <t>Algunas de las UMM durante el mes de febrero se encontraban algunos días sin gasolina para operación</t>
  </si>
  <si>
    <t>Se programan las localidades para al menos ser visitadas una vez en el mes, este mes se cubrio un porcentaje menor al 100% de dichas localidades por no contar con gasolina</t>
  </si>
  <si>
    <t>28</t>
  </si>
  <si>
    <t>28: ESI en sede realizando actividades administrativas por falta de gasolina</t>
  </si>
  <si>
    <t>20,27: Brigada vacunación Covid-19</t>
  </si>
  <si>
    <t>9,10,15,16,23,28</t>
  </si>
  <si>
    <t>18,28: Reunión quicenal; 9,10,16: ESI en sede realizando actividades administrativas; 23: Capacitación en microred</t>
  </si>
  <si>
    <t>10: Brigada vacunación Covid-19</t>
  </si>
  <si>
    <t>3</t>
  </si>
  <si>
    <t>3: ESI en sede realizando actividades administrativas; 16: ESI en sede realizando actividades administrativas por falta de gasolina; 21, 23 y 24: ESI en camapaña de mamografias de localidades correspondencia de UMM</t>
  </si>
  <si>
    <t>1,14, 27</t>
  </si>
  <si>
    <t xml:space="preserve">1: ESI en sede realizando actividades administrativas; 14,27: Reunión quincenal </t>
  </si>
  <si>
    <t>27.28: Esi en sede realizando actividades administrativas</t>
  </si>
  <si>
    <t>24,27</t>
  </si>
  <si>
    <t>24,27: ESI en sede realizando actividades administrativas por falta de gasolina</t>
  </si>
  <si>
    <t>24</t>
  </si>
  <si>
    <t>24: ESI en sede realizando actividades administrativas</t>
  </si>
  <si>
    <t>Los temas de capacitación se programan por mes para que sean tomados en linea en paginas oficiales de salud, Siesabi, el personal en sus tiempos libres o dia de actividades administrativas toma los cursos, si no se toma el curso en el mes solicitado se realiza al mes siguiente. De igual manera se capacita por parte de las jurisdicciones a las unidades correspondientes, teniendo como respaldo foto de lista de asistencia o constancias recibidas de las jurisdicciones</t>
  </si>
  <si>
    <t>febrero</t>
  </si>
  <si>
    <t>13,21,28</t>
  </si>
  <si>
    <t>13,28: Reunión quincenal; 21 ESI en sede realizando actividades administrativas por cambio de llantas de vehiculo</t>
  </si>
  <si>
    <t>27,28</t>
  </si>
  <si>
    <t>25,27</t>
  </si>
  <si>
    <t>24,28</t>
  </si>
  <si>
    <t>Reflexionando la determinación social del proceso salud-enfermedad, Reglamento antitabaco, Lesiones elementales en cavidad bucal, Situación nutricional en México</t>
  </si>
  <si>
    <t>24,25,27</t>
  </si>
  <si>
    <t>Reflexionando la determinación social del proceso salud-enfermedad, Reglamento antitabaco, Situación nutricional en México</t>
  </si>
  <si>
    <t>Un panorama de la salud de las mujeres disidentes sexuales y de género, Atención integrada para un envejecimiento saludable (ICOPE): El cuidado del adulto mayor en la Atención Primaria de Salud, Código Humano, URG: Trauma Torácico; PAE Prevención de las EnfermeadesZoonóticas y Emergentes, Lesiones cutáneas por presión en personas mayores, URG: Taponamiento Cardiaco, Responsabilidad profesional del personal de salud, PAE: Programa de Vacunación Universal,  Importancia de la actividad física en la salud mental y la prevención de adicciones, Reglamento antitabaco, Situación nutricional en México, Carga de la enfermedad</t>
  </si>
  <si>
    <t>Paradigmas sobre la obesidad y el cuerpo, URG: Sangrado de Tubo Digestivo, Actividades deportivas para conservar la salud mental, Reglamento antitabaco, Lesiones elementales en cavidad bucal, Carga de la enfermedad</t>
  </si>
  <si>
    <t>URG: Taponamiento Cardiaco, Paradigmas sobre la obesidad y el cuerpo, URG: Sangrado de Tubo Digestivo, MAS Bienestar un modelo basado en la APS, Actividades deportivas para conservar la salud mental, Reglamento antitabaco, Lesiones elementales en cavidad bucal, Situación nutricional en México, Carga de la enfermedad</t>
  </si>
  <si>
    <t>Paradigmas sobre la obesidad y el cuerpo, URG: Sangrado de Tubo Digestivo, MAS Bienestar un modelo basado en la APS, Actividades deportivas para conservar la salud mental, Reglamento antitabaco, Lesiones elementales en cavidad bucal, Situación nutricional en México, carga de la enfermedad</t>
  </si>
  <si>
    <t>Reflexionando la determinación social del proceso salud-enfermedad, Reglamento antitabaco, Lesiones elementales en cavidad bucal, Situación nutricional en México, Carga de la enfermedad</t>
  </si>
  <si>
    <t>Reflexionando la determinación social del proceso salud-enfermedad, Importancia de la actividad física en la salud mental y la prevención de adicciones, Reglamento antitabaco, Lesiones elementales en cavidad bucal, Situación nutricional en México, Carga de la enfermedad, Pronación en el paciente en estado crítico con enfermedad por Covid-19</t>
  </si>
  <si>
    <t>URG: Sangrado de Tubo Digestivo, Reflexionando la determinación social del proceso salud-enfermedad, Reglamento antitabaco, Situación nutricional en México, Carga de la enfermedad, Pronación en el paciente en estado crítico con enfermedad por Covid-19</t>
  </si>
  <si>
    <t>URG: Sangrado de Tubo Digestivo, Reflexionando la determinación social del proceso salud-enfermedad, Importancia de la actividad física en la salud mental y la prevención de adicciones, Reglamento antitabaco, Situación nutricional en México, Carga de la enfermedad, Pronación en el paciente en estado crítico con enfermedad por Covid-19</t>
  </si>
  <si>
    <t>URG: Taponamiento Cardiaco, Reflexionando la determinación social del proceso salud-enfermedad, Reglamento antitabaco, Situación nutricional en México, Carga de la enfermedad, Pronación en el paciente en estado crítico con enfermedad por Covid-19</t>
  </si>
  <si>
    <t>Reglamento antitabaco, Carga de la enfermedad, Pronación en el paciente en estado crítico con enfermedad por Covid-19</t>
  </si>
  <si>
    <t>Paradigmas sobre la obesidad y el cuerpo, URG: Sangrado de Tubo Digestivo, Reflexionando la determinación social del proceso salud-enfermedad, Importancia de la actividad física en la salud mental y la prevención de adicciones, Reglamento antitabaco, Lesiones elementales en cavidad bucal, Situación nutricional en México, Carga de la enfermedad, Pronación en el paciente en estado crítico con enfermedad por Covid-19</t>
  </si>
  <si>
    <t>24,27,28</t>
  </si>
  <si>
    <t>Lesiones cutáneas por presión en personas mayores, Modelo Educativo para Desarrollar Actividades Profesionales Confialbes (MEDAPROC), URG: Taponamiento Cardiaco, Responsabilidad profesional del personal de salud, PAE: Programa de Vacunación Universal, Paradigmas sobre la obesidad y el cuerpo, URG: Sangrado de Tubo Digestivo, MAS Bienestar un modelo basado en la APS, Reflexionando la determinación social del proceso salud-enfermedad,  Importancia de la actividad física en la salud mental y la prevención de adicciones, Situación nutricional en México, Pronación en el paciente en estado crítico con enfermedad por Covid-19</t>
  </si>
  <si>
    <t>Importancia de la actividad física en la salud mental y la prevención de adicciones, Reglamento antitabaco, Pronación en el paciente en estado crítico con enfermedad por Covid-19</t>
  </si>
  <si>
    <t>URG: Taponamiento Cardiaco, Paradigmas sobre la obesidad y el cuerpo, URG: Sangrado de Tubo Digestivo, Actividades deportivas para conservar la salud mental, Pronación en el paciente en estado crítico con enfermedad por Covid-19</t>
  </si>
  <si>
    <t>URG: Taponamiento Cardiaco, URG: Sangrado de Tubo Digestivo, Importancia de la actividad física en la salud mental y la prevención de adicciones, Reglamento antitabaco, Carga de la enfermedad, Pronación en el paciente en estado crítico con enfermedad por Covid-19</t>
  </si>
  <si>
    <t>Tema prioritario: Un panorama de la salud de las mujeres disidentes sexuales y de género, Atención integrada para un envejecimiento saludable (ICOPE): El cuidado del adulto mayor en la Atención Primaria de Salud, Código Humano, URG: Trauma Torácico; PAE Prevención de las EnfermeadesZoonóticas y Emergentes, Lesiones cutáneas por presión en personas mayores, URG: Taponamiento Cardiaco, Responsabilidad profesional del personal de salud, PAE: Programa de Vacunación Universal,  Importancia de la actividad física en la salud mental y la prevención de adicciones, Reglamento antitabaco, Situación nutricional en México, Carga de la enfermedad</t>
  </si>
</sst>
</file>

<file path=xl/styles.xml><?xml version="1.0" encoding="utf-8"?>
<styleSheet xmlns="http://schemas.openxmlformats.org/spreadsheetml/2006/main" xmlns:mc="http://schemas.openxmlformats.org/markup-compatibility/2006" xmlns:x14ac="http://schemas.microsoft.com/office/spreadsheetml/2009/9/ac" mc:Ignorable="x14ac">
  <fonts count="48" x14ac:knownFonts="1">
    <font>
      <sz val="11"/>
      <color indexed="8"/>
      <name val="Calibri"/>
      <charset val="134"/>
    </font>
    <font>
      <sz val="11"/>
      <color indexed="8"/>
      <name val="Montserrat"/>
      <charset val="134"/>
    </font>
    <font>
      <sz val="8"/>
      <color indexed="8"/>
      <name val="Montserrat"/>
      <charset val="134"/>
    </font>
    <font>
      <sz val="11"/>
      <name val="Montserrat"/>
      <charset val="134"/>
    </font>
    <font>
      <b/>
      <sz val="11"/>
      <color indexed="8"/>
      <name val="Montserrat"/>
      <charset val="134"/>
    </font>
    <font>
      <b/>
      <sz val="16"/>
      <color indexed="11"/>
      <name val="Montserrat"/>
      <charset val="134"/>
    </font>
    <font>
      <b/>
      <sz val="20"/>
      <color indexed="11"/>
      <name val="Montserrat"/>
      <charset val="134"/>
    </font>
    <font>
      <b/>
      <sz val="22"/>
      <color theme="1"/>
      <name val="Montserrat"/>
      <charset val="134"/>
    </font>
    <font>
      <b/>
      <sz val="12"/>
      <color indexed="8"/>
      <name val="Montserrat"/>
      <charset val="134"/>
    </font>
    <font>
      <b/>
      <sz val="16"/>
      <color indexed="8"/>
      <name val="Montserrat"/>
      <charset val="134"/>
    </font>
    <font>
      <sz val="8"/>
      <name val="Montserrat"/>
      <charset val="134"/>
    </font>
    <font>
      <b/>
      <sz val="11"/>
      <name val="Montserrat"/>
      <charset val="134"/>
    </font>
    <font>
      <sz val="8"/>
      <color theme="1"/>
      <name val="Calibri"/>
      <charset val="134"/>
    </font>
    <font>
      <sz val="8"/>
      <color theme="1"/>
      <name val="Montserrat"/>
      <charset val="134"/>
    </font>
    <font>
      <sz val="10"/>
      <color indexed="8"/>
      <name val="Calibri"/>
      <charset val="134"/>
    </font>
    <font>
      <sz val="8"/>
      <color indexed="8"/>
      <name val="Calibri"/>
      <charset val="134"/>
    </font>
    <font>
      <b/>
      <sz val="14"/>
      <color indexed="8"/>
      <name val="Montserrat"/>
      <charset val="134"/>
    </font>
    <font>
      <sz val="10"/>
      <color indexed="8"/>
      <name val="Montserrat"/>
      <charset val="134"/>
    </font>
    <font>
      <i/>
      <sz val="8"/>
      <color indexed="8"/>
      <name val="Montserrat"/>
      <charset val="134"/>
    </font>
    <font>
      <b/>
      <sz val="10"/>
      <color indexed="8"/>
      <name val="Montserrat"/>
      <charset val="134"/>
    </font>
    <font>
      <sz val="11"/>
      <color rgb="FF000000"/>
      <name val="Montserrat"/>
      <charset val="134"/>
    </font>
    <font>
      <sz val="18"/>
      <color indexed="8"/>
      <name val="Montserrat"/>
      <charset val="134"/>
    </font>
    <font>
      <sz val="11"/>
      <color rgb="FFFF0000"/>
      <name val="Montserrat"/>
      <charset val="134"/>
    </font>
    <font>
      <sz val="16"/>
      <color indexed="8"/>
      <name val="Montserrat"/>
      <charset val="134"/>
    </font>
    <font>
      <b/>
      <sz val="18"/>
      <color indexed="11"/>
      <name val="Montserrat"/>
      <charset val="134"/>
    </font>
    <font>
      <b/>
      <sz val="18"/>
      <color indexed="8"/>
      <name val="Montserrat"/>
      <charset val="134"/>
    </font>
    <font>
      <b/>
      <sz val="16"/>
      <color theme="1"/>
      <name val="Montserrat"/>
      <charset val="134"/>
    </font>
    <font>
      <sz val="18"/>
      <color theme="1"/>
      <name val="Montserrat"/>
      <charset val="134"/>
    </font>
    <font>
      <b/>
      <sz val="14"/>
      <color indexed="18"/>
      <name val="Montserrat"/>
      <charset val="134"/>
    </font>
    <font>
      <sz val="14"/>
      <color indexed="8"/>
      <name val="Montserrat"/>
      <charset val="134"/>
    </font>
    <font>
      <sz val="16"/>
      <color theme="1"/>
      <name val="Montserrat"/>
      <charset val="134"/>
    </font>
    <font>
      <sz val="6"/>
      <color indexed="8"/>
      <name val="Montserrat"/>
      <charset val="134"/>
    </font>
    <font>
      <sz val="18"/>
      <color indexed="11"/>
      <name val="Montserrat"/>
      <charset val="134"/>
    </font>
    <font>
      <b/>
      <sz val="20"/>
      <color indexed="12"/>
      <name val="Montserrat"/>
      <charset val="134"/>
    </font>
    <font>
      <b/>
      <sz val="11"/>
      <color indexed="11"/>
      <name val="Montserrat"/>
      <charset val="134"/>
    </font>
    <font>
      <sz val="10"/>
      <color indexed="11"/>
      <name val="Montserrat"/>
      <charset val="134"/>
    </font>
    <font>
      <b/>
      <sz val="8"/>
      <color indexed="8"/>
      <name val="Montserrat"/>
      <charset val="134"/>
    </font>
    <font>
      <sz val="11"/>
      <color indexed="11"/>
      <name val="Montserrat"/>
      <charset val="134"/>
    </font>
    <font>
      <b/>
      <sz val="9"/>
      <color indexed="8"/>
      <name val="Montserrat"/>
      <charset val="134"/>
    </font>
    <font>
      <sz val="7"/>
      <color indexed="8"/>
      <name val="Montserrat"/>
      <charset val="134"/>
    </font>
    <font>
      <b/>
      <sz val="6"/>
      <color indexed="12"/>
      <name val="Montserrat"/>
      <charset val="134"/>
    </font>
    <font>
      <b/>
      <sz val="7"/>
      <color indexed="8"/>
      <name val="Montserrat"/>
      <charset val="134"/>
    </font>
    <font>
      <sz val="9"/>
      <color indexed="8"/>
      <name val="Montserrat"/>
      <charset val="134"/>
    </font>
    <font>
      <b/>
      <sz val="10"/>
      <name val="Montserrat"/>
      <charset val="134"/>
    </font>
    <font>
      <sz val="11"/>
      <color theme="1"/>
      <name val="Montserrat"/>
      <charset val="134"/>
    </font>
    <font>
      <b/>
      <i/>
      <sz val="11"/>
      <color indexed="8"/>
      <name val="Montserrat"/>
      <charset val="134"/>
    </font>
    <font>
      <i/>
      <sz val="11"/>
      <color indexed="8"/>
      <name val="Montserrat"/>
      <charset val="134"/>
    </font>
    <font>
      <sz val="11"/>
      <color indexed="8"/>
      <name val="Calibri"/>
      <charset val="134"/>
    </font>
  </fonts>
  <fills count="12">
    <fill>
      <patternFill patternType="none"/>
    </fill>
    <fill>
      <patternFill patternType="gray125"/>
    </fill>
    <fill>
      <patternFill patternType="solid">
        <fgColor indexed="9"/>
        <bgColor indexed="64"/>
      </patternFill>
    </fill>
    <fill>
      <patternFill patternType="solid">
        <fgColor theme="4" tint="0.59999389629810485"/>
        <bgColor indexed="64"/>
      </patternFill>
    </fill>
    <fill>
      <patternFill patternType="solid">
        <fgColor theme="0" tint="-0.14996795556505021"/>
        <bgColor indexed="64"/>
      </patternFill>
    </fill>
    <fill>
      <patternFill patternType="solid">
        <fgColor theme="0"/>
        <bgColor indexed="64"/>
      </patternFill>
    </fill>
    <fill>
      <patternFill patternType="solid">
        <fgColor theme="0" tint="-4.9989318521683403E-2"/>
        <bgColor indexed="64"/>
      </patternFill>
    </fill>
    <fill>
      <patternFill patternType="solid">
        <fgColor theme="9"/>
        <bgColor indexed="64"/>
      </patternFill>
    </fill>
    <fill>
      <patternFill patternType="solid">
        <fgColor indexed="20"/>
        <bgColor indexed="64"/>
      </patternFill>
    </fill>
    <fill>
      <patternFill patternType="solid">
        <fgColor indexed="16"/>
        <bgColor indexed="64"/>
      </patternFill>
    </fill>
    <fill>
      <patternFill patternType="solid">
        <fgColor indexed="13"/>
        <bgColor indexed="64"/>
      </patternFill>
    </fill>
    <fill>
      <patternFill patternType="solid">
        <fgColor theme="3" tint="0.59999389629810485"/>
        <bgColor indexed="64"/>
      </patternFill>
    </fill>
  </fills>
  <borders count="7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medium">
        <color indexed="9"/>
      </left>
      <right/>
      <top/>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medium">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indexed="9"/>
      </left>
      <right style="medium">
        <color indexed="9"/>
      </right>
      <top style="medium">
        <color indexed="9"/>
      </top>
      <bottom style="medium">
        <color indexed="9"/>
      </bottom>
      <diagonal/>
    </border>
    <border>
      <left/>
      <right style="thin">
        <color auto="1"/>
      </right>
      <top style="thin">
        <color auto="1"/>
      </top>
      <bottom/>
      <diagonal/>
    </border>
    <border>
      <left/>
      <right style="thin">
        <color auto="1"/>
      </right>
      <top/>
      <bottom style="thin">
        <color auto="1"/>
      </bottom>
      <diagonal/>
    </border>
    <border>
      <left style="thin">
        <color theme="0"/>
      </left>
      <right/>
      <top/>
      <bottom/>
      <diagonal/>
    </border>
    <border>
      <left/>
      <right style="medium">
        <color indexed="9"/>
      </right>
      <top/>
      <bottom/>
      <diagonal/>
    </border>
    <border>
      <left style="medium">
        <color indexed="9"/>
      </left>
      <right style="medium">
        <color indexed="9"/>
      </right>
      <top style="thin">
        <color indexed="8"/>
      </top>
      <bottom style="medium">
        <color indexed="9"/>
      </bottom>
      <diagonal/>
    </border>
    <border>
      <left style="medium">
        <color indexed="9"/>
      </left>
      <right style="medium">
        <color indexed="9"/>
      </right>
      <top/>
      <bottom style="medium">
        <color indexed="9"/>
      </bottom>
      <diagonal/>
    </border>
    <border>
      <left style="medium">
        <color indexed="9"/>
      </left>
      <right/>
      <top/>
      <bottom style="medium">
        <color indexed="9"/>
      </bottom>
      <diagonal/>
    </border>
    <border>
      <left style="medium">
        <color indexed="9"/>
      </left>
      <right/>
      <top style="medium">
        <color indexed="9"/>
      </top>
      <bottom style="medium">
        <color indexed="9"/>
      </bottom>
      <diagonal/>
    </border>
    <border>
      <left/>
      <right style="medium">
        <color indexed="9"/>
      </right>
      <top style="medium">
        <color indexed="9"/>
      </top>
      <bottom style="medium">
        <color indexed="9"/>
      </bottom>
      <diagonal/>
    </border>
    <border>
      <left style="medium">
        <color indexed="9"/>
      </left>
      <right/>
      <top style="medium">
        <color indexed="9"/>
      </top>
      <bottom/>
      <diagonal/>
    </border>
    <border>
      <left/>
      <right/>
      <top style="medium">
        <color indexed="9"/>
      </top>
      <bottom/>
      <diagonal/>
    </border>
    <border>
      <left style="medium">
        <color indexed="9"/>
      </left>
      <right style="medium">
        <color indexed="9"/>
      </right>
      <top style="thin">
        <color indexed="8"/>
      </top>
      <bottom/>
      <diagonal/>
    </border>
    <border>
      <left style="thin">
        <color theme="1"/>
      </left>
      <right style="thin">
        <color theme="1"/>
      </right>
      <top style="thin">
        <color theme="1"/>
      </top>
      <bottom style="thin">
        <color theme="1"/>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right style="medium">
        <color indexed="9"/>
      </right>
      <top/>
      <bottom style="medium">
        <color indexed="9"/>
      </bottom>
      <diagonal/>
    </border>
    <border>
      <left style="thin">
        <color theme="1"/>
      </left>
      <right/>
      <top/>
      <bottom/>
      <diagonal/>
    </border>
    <border>
      <left/>
      <right style="thin">
        <color theme="1"/>
      </right>
      <top style="thin">
        <color theme="1"/>
      </top>
      <bottom style="thin">
        <color theme="1"/>
      </bottom>
      <diagonal/>
    </border>
    <border>
      <left style="thin">
        <color theme="1"/>
      </left>
      <right/>
      <top style="thin">
        <color theme="1"/>
      </top>
      <bottom style="thin">
        <color theme="1"/>
      </bottom>
      <diagonal/>
    </border>
    <border>
      <left/>
      <right/>
      <top/>
      <bottom style="medium">
        <color indexed="9"/>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top/>
      <bottom style="thin">
        <color indexed="8"/>
      </bottom>
      <diagonal/>
    </border>
    <border>
      <left/>
      <right style="thin">
        <color indexed="8"/>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medium">
        <color indexed="9"/>
      </left>
      <right style="medium">
        <color indexed="9"/>
      </right>
      <top/>
      <bottom/>
      <diagonal/>
    </border>
    <border>
      <left/>
      <right/>
      <top/>
      <bottom style="medium">
        <color auto="1"/>
      </bottom>
      <diagonal/>
    </border>
    <border>
      <left style="medium">
        <color auto="1"/>
      </left>
      <right/>
      <top style="medium">
        <color auto="1"/>
      </top>
      <bottom/>
      <diagonal/>
    </border>
    <border>
      <left/>
      <right/>
      <top style="medium">
        <color auto="1"/>
      </top>
      <bottom/>
      <diagonal/>
    </border>
    <border>
      <left style="medium">
        <color auto="1"/>
      </left>
      <right/>
      <top/>
      <bottom style="medium">
        <color auto="1"/>
      </bottom>
      <diagonal/>
    </border>
    <border>
      <left style="thin">
        <color theme="2" tint="0.39994506668294322"/>
      </left>
      <right style="thin">
        <color theme="2" tint="0.39994506668294322"/>
      </right>
      <top style="thin">
        <color theme="2" tint="0.39994506668294322"/>
      </top>
      <bottom style="thin">
        <color theme="2" tint="0.39994506668294322"/>
      </bottom>
      <diagonal/>
    </border>
    <border>
      <left/>
      <right/>
      <top style="thin">
        <color indexed="8"/>
      </top>
      <bottom style="medium">
        <color indexed="9"/>
      </bottom>
      <diagonal/>
    </border>
    <border>
      <left/>
      <right/>
      <top style="thin">
        <color theme="0"/>
      </top>
      <bottom/>
      <diagonal/>
    </border>
    <border>
      <left style="thin">
        <color theme="0"/>
      </left>
      <right style="thin">
        <color auto="1"/>
      </right>
      <top style="thin">
        <color auto="1"/>
      </top>
      <bottom/>
      <diagonal/>
    </border>
    <border>
      <left style="thin">
        <color auto="1"/>
      </left>
      <right style="thin">
        <color theme="0"/>
      </right>
      <top style="thin">
        <color auto="1"/>
      </top>
      <bottom style="thin">
        <color theme="0"/>
      </bottom>
      <diagonal/>
    </border>
    <border>
      <left style="thin">
        <color theme="0"/>
      </left>
      <right style="thin">
        <color theme="0"/>
      </right>
      <top style="thin">
        <color auto="1"/>
      </top>
      <bottom style="thin">
        <color theme="0"/>
      </bottom>
      <diagonal/>
    </border>
    <border>
      <left style="thin">
        <color theme="0"/>
      </left>
      <right style="thin">
        <color auto="1"/>
      </right>
      <top style="thin">
        <color auto="1"/>
      </top>
      <bottom style="thin">
        <color theme="0"/>
      </bottom>
      <diagonal/>
    </border>
    <border>
      <left style="thin">
        <color auto="1"/>
      </left>
      <right style="thin">
        <color theme="0"/>
      </right>
      <top style="thin">
        <color auto="1"/>
      </top>
      <bottom/>
      <diagonal/>
    </border>
    <border>
      <left style="thin">
        <color auto="1"/>
      </left>
      <right/>
      <top style="thin">
        <color theme="0"/>
      </top>
      <bottom style="thin">
        <color auto="1"/>
      </bottom>
      <diagonal/>
    </border>
    <border>
      <left/>
      <right/>
      <top style="thin">
        <color theme="0"/>
      </top>
      <bottom style="thin">
        <color auto="1"/>
      </bottom>
      <diagonal/>
    </border>
    <border>
      <left/>
      <right style="thin">
        <color auto="1"/>
      </right>
      <top style="thin">
        <color theme="0"/>
      </top>
      <bottom style="thin">
        <color auto="1"/>
      </bottom>
      <diagonal/>
    </border>
    <border>
      <left/>
      <right style="thin">
        <color theme="0"/>
      </right>
      <top/>
      <bottom/>
      <diagonal/>
    </border>
    <border>
      <left style="thin">
        <color theme="0"/>
      </left>
      <right/>
      <top style="thin">
        <color theme="0"/>
      </top>
      <bottom/>
      <diagonal/>
    </border>
    <border>
      <left style="thin">
        <color theme="0"/>
      </left>
      <right style="thin">
        <color auto="1"/>
      </right>
      <top style="thin">
        <color theme="0"/>
      </top>
      <bottom style="thin">
        <color theme="0"/>
      </bottom>
      <diagonal/>
    </border>
    <border>
      <left style="thin">
        <color auto="1"/>
      </left>
      <right style="thin">
        <color auto="1"/>
      </right>
      <top style="thin">
        <color theme="0"/>
      </top>
      <bottom style="thin">
        <color theme="0"/>
      </bottom>
      <diagonal/>
    </border>
    <border>
      <left style="thin">
        <color auto="1"/>
      </left>
      <right style="thin">
        <color theme="0"/>
      </right>
      <top style="thin">
        <color theme="0"/>
      </top>
      <bottom style="thin">
        <color theme="0"/>
      </bottom>
      <diagonal/>
    </border>
    <border>
      <left/>
      <right style="thin">
        <color indexed="8"/>
      </right>
      <top style="thin">
        <color indexed="8"/>
      </top>
      <bottom style="thin">
        <color indexed="8"/>
      </bottom>
      <diagonal/>
    </border>
    <border>
      <left style="thin">
        <color indexed="8"/>
      </left>
      <right style="thin">
        <color indexed="8"/>
      </right>
      <top/>
      <bottom/>
      <diagonal/>
    </border>
    <border>
      <left style="thin">
        <color indexed="8"/>
      </left>
      <right style="thin">
        <color indexed="8"/>
      </right>
      <top style="thin">
        <color indexed="8"/>
      </top>
      <bottom/>
      <diagonal/>
    </border>
    <border>
      <left style="thin">
        <color theme="0"/>
      </left>
      <right style="thin">
        <color auto="1"/>
      </right>
      <top style="thin">
        <color theme="0"/>
      </top>
      <bottom/>
      <diagonal/>
    </border>
    <border>
      <left style="thin">
        <color auto="1"/>
      </left>
      <right style="thin">
        <color theme="0"/>
      </right>
      <top style="thin">
        <color theme="0"/>
      </top>
      <bottom/>
      <diagonal/>
    </border>
    <border>
      <left/>
      <right/>
      <top style="thin">
        <color theme="0"/>
      </top>
      <bottom style="thin">
        <color indexed="8"/>
      </bottom>
      <diagonal/>
    </border>
    <border>
      <left/>
      <right/>
      <top style="thin">
        <color indexed="8"/>
      </top>
      <bottom style="thin">
        <color indexed="8"/>
      </bottom>
      <diagonal/>
    </border>
    <border>
      <left style="thin">
        <color indexed="8"/>
      </left>
      <right/>
      <top style="thin">
        <color indexed="8"/>
      </top>
      <bottom/>
      <diagonal/>
    </border>
    <border>
      <left/>
      <right/>
      <top/>
      <bottom style="thin">
        <color theme="0"/>
      </bottom>
      <diagonal/>
    </border>
  </borders>
  <cellStyleXfs count="4">
    <xf numFmtId="0" fontId="0" fillId="0" borderId="0" applyNumberFormat="0" applyFill="0" applyBorder="0" applyProtection="0"/>
    <xf numFmtId="9" fontId="47" fillId="0" borderId="0" applyFont="0" applyFill="0" applyBorder="0" applyAlignment="0" applyProtection="0"/>
    <xf numFmtId="9" fontId="47" fillId="0" borderId="0" applyFont="0" applyFill="0" applyBorder="0" applyAlignment="0" applyProtection="0"/>
    <xf numFmtId="0" fontId="47" fillId="0" borderId="0" applyNumberFormat="0" applyFill="0" applyBorder="0" applyProtection="0"/>
  </cellStyleXfs>
  <cellXfs count="355">
    <xf numFmtId="0" fontId="0" fillId="0" borderId="0" xfId="0"/>
    <xf numFmtId="0" fontId="1" fillId="0" borderId="0" xfId="0" applyFont="1" applyBorder="1" applyProtection="1"/>
    <xf numFmtId="0" fontId="2" fillId="0" borderId="0" xfId="0" applyFont="1" applyProtection="1"/>
    <xf numFmtId="1" fontId="2" fillId="0" borderId="0" xfId="0" applyNumberFormat="1" applyFont="1" applyAlignment="1" applyProtection="1">
      <alignment horizontal="center" vertical="center"/>
    </xf>
    <xf numFmtId="0" fontId="3" fillId="0" borderId="0" xfId="0" applyFont="1" applyAlignment="1" applyProtection="1">
      <alignment horizontal="center" vertical="center"/>
    </xf>
    <xf numFmtId="0" fontId="4" fillId="0" borderId="0" xfId="0" applyFont="1" applyProtection="1"/>
    <xf numFmtId="0" fontId="1" fillId="0" borderId="0" xfId="0" applyFont="1" applyAlignment="1" applyProtection="1">
      <alignment horizontal="center" vertical="center"/>
    </xf>
    <xf numFmtId="0" fontId="1" fillId="0" borderId="0" xfId="0" applyFont="1" applyProtection="1"/>
    <xf numFmtId="0" fontId="3" fillId="0" borderId="0" xfId="0" applyFont="1" applyBorder="1" applyAlignment="1" applyProtection="1">
      <alignment horizontal="center" vertical="center"/>
    </xf>
    <xf numFmtId="0" fontId="4" fillId="2" borderId="0" xfId="0" applyNumberFormat="1" applyFont="1" applyFill="1" applyBorder="1" applyAlignment="1" applyProtection="1">
      <alignment horizontal="center" vertical="center" wrapText="1"/>
    </xf>
    <xf numFmtId="49" fontId="8" fillId="2" borderId="0" xfId="0" applyNumberFormat="1" applyFont="1" applyFill="1" applyBorder="1" applyAlignment="1" applyProtection="1">
      <alignment horizontal="center" vertical="center" wrapText="1"/>
    </xf>
    <xf numFmtId="0" fontId="10" fillId="0" borderId="0" xfId="0" applyFont="1" applyAlignment="1" applyProtection="1">
      <alignment horizontal="center" vertical="center"/>
    </xf>
    <xf numFmtId="1" fontId="2" fillId="4" borderId="1" xfId="0" applyNumberFormat="1" applyFont="1" applyFill="1" applyBorder="1" applyAlignment="1" applyProtection="1">
      <alignment horizontal="center" vertical="center" wrapText="1"/>
    </xf>
    <xf numFmtId="1" fontId="10" fillId="0" borderId="0" xfId="0" applyNumberFormat="1" applyFont="1" applyAlignment="1" applyProtection="1">
      <alignment horizontal="center" vertical="center"/>
    </xf>
    <xf numFmtId="0" fontId="11" fillId="0" borderId="0" xfId="0" applyFont="1" applyAlignment="1" applyProtection="1">
      <alignment horizontal="center" vertical="center"/>
    </xf>
    <xf numFmtId="0" fontId="2" fillId="0" borderId="1" xfId="0" applyFont="1" applyFill="1" applyBorder="1" applyAlignment="1" applyProtection="1">
      <alignment horizontal="center" vertical="center"/>
      <protection locked="0"/>
    </xf>
    <xf numFmtId="0" fontId="13" fillId="0" borderId="1" xfId="0" applyFont="1" applyBorder="1" applyProtection="1">
      <protection locked="0"/>
    </xf>
    <xf numFmtId="0" fontId="14" fillId="0" borderId="1" xfId="0" applyFont="1" applyBorder="1" applyAlignment="1" applyProtection="1">
      <alignment horizontal="center" vertical="center"/>
      <protection locked="0"/>
    </xf>
    <xf numFmtId="0" fontId="14" fillId="0" borderId="1" xfId="0" applyFont="1" applyFill="1" applyBorder="1" applyAlignment="1" applyProtection="1">
      <alignment horizontal="center" vertical="center"/>
      <protection locked="0"/>
    </xf>
    <xf numFmtId="14" fontId="14" fillId="0" borderId="1" xfId="0" applyNumberFormat="1" applyFont="1" applyFill="1" applyBorder="1" applyAlignment="1" applyProtection="1">
      <alignment horizontal="center" vertical="center"/>
      <protection locked="0"/>
    </xf>
    <xf numFmtId="0" fontId="14" fillId="5" borderId="1" xfId="0" applyFont="1" applyFill="1" applyBorder="1" applyAlignment="1" applyProtection="1">
      <alignment horizontal="center" vertical="center"/>
      <protection locked="0"/>
    </xf>
    <xf numFmtId="14" fontId="14" fillId="0" borderId="1" xfId="0" applyNumberFormat="1" applyFont="1" applyBorder="1" applyAlignment="1" applyProtection="1">
      <alignment horizontal="center" vertical="center"/>
      <protection locked="0"/>
    </xf>
    <xf numFmtId="0" fontId="4" fillId="5" borderId="0" xfId="0" applyFont="1" applyFill="1" applyProtection="1"/>
    <xf numFmtId="0" fontId="1" fillId="5" borderId="0" xfId="0" applyFont="1" applyFill="1" applyAlignment="1" applyProtection="1">
      <alignment horizontal="center" vertical="center"/>
    </xf>
    <xf numFmtId="0" fontId="3" fillId="5" borderId="0" xfId="0" applyFont="1" applyFill="1" applyAlignment="1" applyProtection="1">
      <alignment horizontal="center" vertical="center"/>
    </xf>
    <xf numFmtId="0" fontId="4" fillId="0" borderId="1" xfId="0" applyFont="1" applyBorder="1" applyProtection="1">
      <protection locked="0"/>
    </xf>
    <xf numFmtId="0" fontId="1" fillId="0" borderId="1" xfId="0" applyFont="1" applyBorder="1" applyAlignment="1" applyProtection="1">
      <alignment horizontal="center" vertical="center"/>
      <protection locked="0"/>
    </xf>
    <xf numFmtId="14" fontId="1" fillId="0" borderId="1" xfId="0" applyNumberFormat="1" applyFont="1" applyBorder="1" applyAlignment="1" applyProtection="1">
      <alignment horizontal="center" vertical="center"/>
      <protection locked="0"/>
    </xf>
    <xf numFmtId="0" fontId="1" fillId="0" borderId="0" xfId="0" applyNumberFormat="1" applyFont="1" applyBorder="1" applyAlignment="1" applyProtection="1">
      <alignment horizontal="center" vertical="center"/>
    </xf>
    <xf numFmtId="0" fontId="2" fillId="4" borderId="1" xfId="0" applyFont="1" applyFill="1" applyBorder="1" applyAlignment="1" applyProtection="1">
      <alignment horizontal="center" vertical="center"/>
    </xf>
    <xf numFmtId="0" fontId="1" fillId="0" borderId="1" xfId="0" applyFont="1" applyFill="1" applyBorder="1" applyAlignment="1" applyProtection="1">
      <alignment horizontal="center" vertical="center"/>
      <protection locked="0"/>
    </xf>
    <xf numFmtId="0" fontId="1" fillId="0" borderId="0" xfId="0" applyFont="1" applyFill="1" applyAlignment="1" applyProtection="1">
      <alignment horizontal="center" vertical="center"/>
    </xf>
    <xf numFmtId="0" fontId="1" fillId="0" borderId="1" xfId="0" applyNumberFormat="1" applyFont="1" applyBorder="1" applyAlignment="1" applyProtection="1">
      <alignment horizontal="center" vertical="center"/>
      <protection locked="0"/>
    </xf>
    <xf numFmtId="0" fontId="1" fillId="3" borderId="1" xfId="0" applyFont="1" applyFill="1" applyBorder="1" applyAlignment="1" applyProtection="1">
      <alignment horizontal="center" vertical="center"/>
    </xf>
    <xf numFmtId="0" fontId="1" fillId="5" borderId="0" xfId="0" applyFont="1" applyFill="1" applyBorder="1" applyAlignment="1" applyProtection="1">
      <alignment horizontal="center" vertical="center"/>
    </xf>
    <xf numFmtId="0" fontId="1" fillId="3" borderId="0" xfId="0" applyFont="1" applyFill="1" applyBorder="1" applyAlignment="1" applyProtection="1">
      <alignment horizontal="center" vertical="center"/>
    </xf>
    <xf numFmtId="0" fontId="9" fillId="5" borderId="0" xfId="0" applyFont="1" applyFill="1" applyBorder="1" applyAlignment="1" applyProtection="1">
      <alignment horizontal="center" vertical="center"/>
    </xf>
    <xf numFmtId="0" fontId="9" fillId="3" borderId="0" xfId="0" applyFont="1" applyFill="1" applyBorder="1" applyAlignment="1" applyProtection="1">
      <alignment horizontal="center" vertical="center"/>
    </xf>
    <xf numFmtId="0" fontId="1" fillId="5" borderId="0" xfId="0" applyFont="1" applyFill="1" applyBorder="1" applyAlignment="1" applyProtection="1">
      <alignment horizontal="center" vertical="center" wrapText="1"/>
    </xf>
    <xf numFmtId="0" fontId="1" fillId="0" borderId="0" xfId="0" applyFont="1" applyAlignment="1" applyProtection="1">
      <alignment vertical="center" wrapText="1"/>
    </xf>
    <xf numFmtId="0" fontId="2" fillId="0" borderId="1" xfId="0" applyFont="1" applyFill="1" applyBorder="1" applyAlignment="1" applyProtection="1">
      <alignment horizontal="center" vertical="center"/>
    </xf>
    <xf numFmtId="0" fontId="1" fillId="0" borderId="0" xfId="0" applyNumberFormat="1" applyFont="1" applyBorder="1" applyProtection="1"/>
    <xf numFmtId="0" fontId="2" fillId="3" borderId="1" xfId="0" applyFont="1" applyFill="1" applyBorder="1" applyAlignment="1" applyProtection="1">
      <alignment horizontal="center" vertical="center"/>
    </xf>
    <xf numFmtId="0" fontId="0" fillId="0" borderId="1" xfId="0" applyBorder="1" applyAlignment="1" applyProtection="1">
      <alignment vertical="center"/>
      <protection locked="0"/>
    </xf>
    <xf numFmtId="0" fontId="20" fillId="0" borderId="1" xfId="0" applyFont="1" applyBorder="1" applyAlignment="1" applyProtection="1">
      <alignment vertical="center"/>
      <protection locked="0"/>
    </xf>
    <xf numFmtId="0" fontId="1" fillId="0" borderId="1" xfId="0" applyFont="1" applyBorder="1" applyAlignment="1" applyProtection="1">
      <alignment vertical="center"/>
      <protection locked="0"/>
    </xf>
    <xf numFmtId="0" fontId="0" fillId="0" borderId="1" xfId="0" applyBorder="1" applyAlignment="1">
      <alignment vertical="center"/>
    </xf>
    <xf numFmtId="0" fontId="0" fillId="0" borderId="0" xfId="0" applyAlignment="1">
      <alignment vertical="center"/>
    </xf>
    <xf numFmtId="0" fontId="1" fillId="3" borderId="2" xfId="0" applyFont="1" applyFill="1" applyBorder="1" applyAlignment="1" applyProtection="1">
      <alignment horizontal="center" vertical="center"/>
    </xf>
    <xf numFmtId="0" fontId="4" fillId="3" borderId="6" xfId="0" applyFont="1" applyFill="1" applyBorder="1" applyAlignment="1" applyProtection="1">
      <alignment horizontal="center" vertical="center"/>
    </xf>
    <xf numFmtId="0" fontId="4" fillId="3" borderId="7" xfId="0" applyFont="1" applyFill="1" applyBorder="1" applyAlignment="1" applyProtection="1">
      <alignment horizontal="center" vertical="center"/>
    </xf>
    <xf numFmtId="0" fontId="1" fillId="0" borderId="0" xfId="0" applyNumberFormat="1" applyFont="1" applyAlignment="1" applyProtection="1">
      <alignment horizontal="center" vertical="center"/>
    </xf>
    <xf numFmtId="0" fontId="4" fillId="3" borderId="8" xfId="0" applyFont="1" applyFill="1" applyBorder="1" applyAlignment="1" applyProtection="1">
      <alignment horizontal="center" vertical="center"/>
    </xf>
    <xf numFmtId="0" fontId="4" fillId="7" borderId="8" xfId="0" applyFont="1" applyFill="1" applyBorder="1" applyAlignment="1" applyProtection="1">
      <alignment horizontal="center" vertical="center"/>
    </xf>
    <xf numFmtId="0" fontId="21" fillId="0" borderId="0" xfId="0" applyFont="1" applyBorder="1" applyAlignment="1" applyProtection="1">
      <alignment horizontal="center"/>
    </xf>
    <xf numFmtId="0" fontId="22" fillId="0" borderId="0" xfId="0" applyFont="1" applyBorder="1" applyProtection="1"/>
    <xf numFmtId="0" fontId="23" fillId="0" borderId="0" xfId="0" applyFont="1" applyBorder="1" applyProtection="1"/>
    <xf numFmtId="0" fontId="1" fillId="0" borderId="0" xfId="0" applyNumberFormat="1" applyFont="1" applyBorder="1" applyAlignment="1" applyProtection="1">
      <alignment horizontal="center"/>
    </xf>
    <xf numFmtId="0" fontId="1" fillId="0" borderId="0" xfId="0" applyNumberFormat="1" applyFont="1" applyProtection="1"/>
    <xf numFmtId="49" fontId="8" fillId="2" borderId="0" xfId="0" applyNumberFormat="1" applyFont="1" applyFill="1" applyBorder="1" applyAlignment="1" applyProtection="1">
      <alignment horizontal="left" vertical="center" wrapText="1"/>
    </xf>
    <xf numFmtId="0" fontId="9" fillId="2" borderId="1" xfId="0" applyNumberFormat="1" applyFont="1" applyFill="1" applyBorder="1" applyAlignment="1" applyProtection="1">
      <alignment horizontal="center" vertical="center"/>
    </xf>
    <xf numFmtId="49" fontId="21" fillId="2" borderId="1" xfId="0" applyNumberFormat="1" applyFont="1" applyFill="1" applyBorder="1" applyAlignment="1" applyProtection="1">
      <alignment vertical="center" wrapText="1"/>
    </xf>
    <xf numFmtId="49" fontId="21" fillId="2" borderId="1" xfId="0" applyNumberFormat="1" applyFont="1" applyFill="1" applyBorder="1" applyAlignment="1" applyProtection="1">
      <alignment horizontal="center" vertical="center" wrapText="1"/>
    </xf>
    <xf numFmtId="49" fontId="21" fillId="0" borderId="1" xfId="0" applyNumberFormat="1" applyFont="1" applyFill="1" applyBorder="1" applyAlignment="1" applyProtection="1">
      <alignment horizontal="center" vertical="center" wrapText="1"/>
    </xf>
    <xf numFmtId="3" fontId="21" fillId="3" borderId="1" xfId="0" applyNumberFormat="1" applyFont="1" applyFill="1" applyBorder="1" applyAlignment="1" applyProtection="1">
      <alignment horizontal="center" vertical="center" wrapText="1"/>
    </xf>
    <xf numFmtId="0" fontId="26" fillId="2" borderId="1" xfId="0" applyNumberFormat="1" applyFont="1" applyFill="1" applyBorder="1" applyAlignment="1" applyProtection="1">
      <alignment horizontal="center" vertical="center"/>
    </xf>
    <xf numFmtId="49" fontId="27" fillId="2" borderId="1" xfId="0" applyNumberFormat="1" applyFont="1" applyFill="1" applyBorder="1" applyAlignment="1" applyProtection="1">
      <alignment vertical="center" wrapText="1"/>
    </xf>
    <xf numFmtId="49" fontId="27" fillId="2" borderId="1" xfId="0" applyNumberFormat="1" applyFont="1" applyFill="1" applyBorder="1" applyAlignment="1" applyProtection="1">
      <alignment horizontal="center" vertical="center" wrapText="1"/>
    </xf>
    <xf numFmtId="49" fontId="27" fillId="0" borderId="1" xfId="0" applyNumberFormat="1" applyFont="1" applyFill="1" applyBorder="1" applyAlignment="1" applyProtection="1">
      <alignment horizontal="center" vertical="center" wrapText="1"/>
    </xf>
    <xf numFmtId="3" fontId="21" fillId="2" borderId="1" xfId="0" applyNumberFormat="1" applyFont="1" applyFill="1" applyBorder="1" applyAlignment="1" applyProtection="1">
      <alignment horizontal="center" vertical="center" wrapText="1"/>
      <protection locked="0"/>
    </xf>
    <xf numFmtId="0" fontId="28" fillId="2" borderId="0" xfId="0" applyNumberFormat="1" applyFont="1" applyFill="1" applyBorder="1" applyAlignment="1" applyProtection="1">
      <alignment horizontal="center" wrapText="1"/>
    </xf>
    <xf numFmtId="0" fontId="28" fillId="2" borderId="0" xfId="0" applyNumberFormat="1" applyFont="1" applyFill="1" applyBorder="1" applyAlignment="1" applyProtection="1">
      <alignment wrapText="1"/>
    </xf>
    <xf numFmtId="49" fontId="8" fillId="2" borderId="0" xfId="0" applyNumberFormat="1" applyFont="1" applyFill="1" applyBorder="1" applyAlignment="1" applyProtection="1">
      <alignment vertical="center" wrapText="1"/>
    </xf>
    <xf numFmtId="0" fontId="29" fillId="3" borderId="16" xfId="0" applyNumberFormat="1" applyFont="1" applyFill="1" applyBorder="1" applyAlignment="1" applyProtection="1">
      <alignment horizontal="center" vertical="center" wrapText="1"/>
    </xf>
    <xf numFmtId="0" fontId="21" fillId="0" borderId="0" xfId="0" applyNumberFormat="1" applyFont="1" applyBorder="1" applyAlignment="1" applyProtection="1">
      <alignment horizontal="center"/>
    </xf>
    <xf numFmtId="9" fontId="27" fillId="3" borderId="1" xfId="1" applyFont="1" applyFill="1" applyBorder="1" applyAlignment="1" applyProtection="1">
      <alignment horizontal="center" vertical="center" wrapText="1"/>
    </xf>
    <xf numFmtId="0" fontId="30" fillId="0" borderId="1" xfId="0" applyNumberFormat="1" applyFont="1" applyBorder="1" applyAlignment="1" applyProtection="1">
      <alignment vertical="center" wrapText="1"/>
      <protection locked="0"/>
    </xf>
    <xf numFmtId="0" fontId="22" fillId="0" borderId="0" xfId="0" applyNumberFormat="1" applyFont="1" applyBorder="1" applyProtection="1"/>
    <xf numFmtId="0" fontId="30" fillId="0" borderId="1" xfId="0" applyNumberFormat="1" applyFont="1" applyFill="1" applyBorder="1" applyAlignment="1" applyProtection="1">
      <alignment vertical="center" wrapText="1"/>
      <protection locked="0"/>
    </xf>
    <xf numFmtId="0" fontId="23" fillId="0" borderId="1" xfId="0" applyNumberFormat="1" applyFont="1" applyBorder="1" applyAlignment="1" applyProtection="1">
      <alignment vertical="center" wrapText="1"/>
      <protection locked="0"/>
    </xf>
    <xf numFmtId="0" fontId="23" fillId="0" borderId="0" xfId="0" applyNumberFormat="1" applyFont="1" applyBorder="1" applyProtection="1"/>
    <xf numFmtId="0" fontId="1" fillId="0" borderId="0" xfId="0" applyNumberFormat="1" applyFont="1" applyAlignment="1" applyProtection="1">
      <alignment horizontal="center"/>
    </xf>
    <xf numFmtId="0" fontId="1" fillId="0" borderId="0" xfId="0" applyFont="1" applyFill="1" applyProtection="1"/>
    <xf numFmtId="0" fontId="1" fillId="0" borderId="0" xfId="0" applyFont="1" applyAlignment="1" applyProtection="1">
      <alignment vertical="center"/>
    </xf>
    <xf numFmtId="0" fontId="31" fillId="0" borderId="0" xfId="0" applyNumberFormat="1" applyFont="1" applyProtection="1"/>
    <xf numFmtId="0" fontId="32" fillId="2" borderId="0" xfId="0" applyNumberFormat="1" applyFont="1" applyFill="1" applyBorder="1" applyAlignment="1" applyProtection="1">
      <alignment wrapText="1"/>
    </xf>
    <xf numFmtId="0" fontId="33" fillId="2" borderId="0" xfId="0" applyNumberFormat="1" applyFont="1" applyFill="1" applyBorder="1" applyAlignment="1" applyProtection="1">
      <alignment horizontal="center" wrapText="1"/>
    </xf>
    <xf numFmtId="0" fontId="8" fillId="2" borderId="0" xfId="0" applyNumberFormat="1" applyFont="1" applyFill="1" applyBorder="1" applyAlignment="1" applyProtection="1">
      <alignment horizontal="right" wrapText="1"/>
    </xf>
    <xf numFmtId="0" fontId="21" fillId="2" borderId="0" xfId="0" applyNumberFormat="1" applyFont="1" applyFill="1" applyBorder="1" applyAlignment="1" applyProtection="1">
      <alignment wrapText="1"/>
    </xf>
    <xf numFmtId="0" fontId="34" fillId="2" borderId="0" xfId="0" applyNumberFormat="1" applyFont="1" applyFill="1" applyBorder="1" applyAlignment="1" applyProtection="1">
      <alignment wrapText="1"/>
    </xf>
    <xf numFmtId="0" fontId="34" fillId="2" borderId="0" xfId="0" applyNumberFormat="1" applyFont="1" applyFill="1" applyBorder="1" applyAlignment="1" applyProtection="1">
      <alignment vertical="center" wrapText="1"/>
    </xf>
    <xf numFmtId="0" fontId="35" fillId="2" borderId="0" xfId="0" applyNumberFormat="1" applyFont="1" applyFill="1" applyBorder="1" applyAlignment="1" applyProtection="1">
      <alignment horizontal="center" vertical="center" wrapText="1"/>
    </xf>
    <xf numFmtId="49" fontId="2" fillId="9" borderId="1" xfId="0" applyNumberFormat="1" applyFont="1" applyFill="1" applyBorder="1" applyAlignment="1" applyProtection="1">
      <alignment horizontal="center" vertical="center" wrapText="1"/>
    </xf>
    <xf numFmtId="0" fontId="34" fillId="2" borderId="20" xfId="0" applyNumberFormat="1" applyFont="1" applyFill="1" applyBorder="1" applyAlignment="1" applyProtection="1">
      <alignment horizontal="center" vertical="center" wrapText="1"/>
    </xf>
    <xf numFmtId="0" fontId="4" fillId="3" borderId="21" xfId="0" applyNumberFormat="1" applyFont="1" applyFill="1" applyBorder="1" applyAlignment="1" applyProtection="1">
      <alignment horizontal="center" vertical="center" wrapText="1"/>
      <protection locked="0"/>
    </xf>
    <xf numFmtId="0" fontId="1" fillId="3" borderId="21" xfId="0" applyNumberFormat="1" applyFont="1" applyFill="1" applyBorder="1" applyAlignment="1" applyProtection="1">
      <alignment horizontal="center" vertical="center" wrapText="1"/>
      <protection locked="0"/>
    </xf>
    <xf numFmtId="3" fontId="4" fillId="10" borderId="21" xfId="0" applyNumberFormat="1" applyFont="1" applyFill="1" applyBorder="1" applyAlignment="1" applyProtection="1">
      <alignment horizontal="center" vertical="center" wrapText="1"/>
      <protection locked="0"/>
    </xf>
    <xf numFmtId="3" fontId="4" fillId="3" borderId="22" xfId="0" applyNumberFormat="1" applyFont="1" applyFill="1" applyBorder="1" applyAlignment="1" applyProtection="1">
      <alignment horizontal="center" vertical="center" wrapText="1"/>
    </xf>
    <xf numFmtId="3" fontId="36" fillId="3" borderId="23" xfId="0" applyNumberFormat="1" applyFont="1" applyFill="1" applyBorder="1" applyAlignment="1" applyProtection="1">
      <alignment horizontal="center" vertical="center"/>
    </xf>
    <xf numFmtId="3" fontId="36" fillId="3" borderId="23" xfId="0" applyNumberFormat="1" applyFont="1" applyFill="1" applyBorder="1" applyAlignment="1" applyProtection="1">
      <alignment horizontal="center" vertical="center" wrapText="1"/>
    </xf>
    <xf numFmtId="0" fontId="37" fillId="2" borderId="20" xfId="0" applyNumberFormat="1" applyFont="1" applyFill="1" applyBorder="1" applyAlignment="1" applyProtection="1">
      <alignment horizontal="center" vertical="center" wrapText="1"/>
    </xf>
    <xf numFmtId="0" fontId="34" fillId="2" borderId="20" xfId="0" applyNumberFormat="1" applyFont="1" applyFill="1" applyBorder="1" applyAlignment="1" applyProtection="1">
      <alignment vertical="center" wrapText="1"/>
    </xf>
    <xf numFmtId="0" fontId="16" fillId="3" borderId="26" xfId="0" applyNumberFormat="1" applyFont="1" applyFill="1" applyBorder="1" applyAlignment="1" applyProtection="1">
      <alignment horizontal="center" vertical="center" wrapText="1"/>
    </xf>
    <xf numFmtId="3" fontId="16" fillId="3" borderId="20" xfId="0" applyNumberFormat="1" applyFont="1" applyFill="1" applyBorder="1" applyAlignment="1" applyProtection="1">
      <alignment horizontal="center" vertical="center" wrapText="1"/>
    </xf>
    <xf numFmtId="0" fontId="34" fillId="0" borderId="0" xfId="0" applyNumberFormat="1" applyFont="1" applyFill="1" applyBorder="1" applyAlignment="1" applyProtection="1">
      <alignment vertical="center" wrapText="1"/>
    </xf>
    <xf numFmtId="0" fontId="16" fillId="0" borderId="27" xfId="0" applyNumberFormat="1" applyFont="1" applyFill="1" applyBorder="1" applyAlignment="1" applyProtection="1">
      <alignment horizontal="center" vertical="center" wrapText="1"/>
    </xf>
    <xf numFmtId="9" fontId="38" fillId="3" borderId="0" xfId="1" applyFont="1" applyFill="1" applyBorder="1" applyAlignment="1" applyProtection="1">
      <alignment horizontal="center" vertical="center" wrapText="1"/>
    </xf>
    <xf numFmtId="0" fontId="28" fillId="2" borderId="27" xfId="0" applyNumberFormat="1" applyFont="1" applyFill="1" applyBorder="1" applyAlignment="1" applyProtection="1">
      <alignment vertical="center" wrapText="1"/>
    </xf>
    <xf numFmtId="0" fontId="28" fillId="2" borderId="0" xfId="0" applyNumberFormat="1" applyFont="1" applyFill="1" applyBorder="1" applyAlignment="1" applyProtection="1">
      <alignment vertical="center" wrapText="1"/>
    </xf>
    <xf numFmtId="0" fontId="39" fillId="2" borderId="0" xfId="0" applyNumberFormat="1" applyFont="1" applyFill="1" applyBorder="1" applyAlignment="1" applyProtection="1">
      <alignment vertical="center" wrapText="1"/>
    </xf>
    <xf numFmtId="0" fontId="36" fillId="10" borderId="28" xfId="0" applyNumberFormat="1" applyFont="1" applyFill="1" applyBorder="1" applyAlignment="1" applyProtection="1">
      <alignment horizontal="center" vertical="center" wrapText="1"/>
    </xf>
    <xf numFmtId="0" fontId="1" fillId="2" borderId="0" xfId="0" applyNumberFormat="1" applyFont="1" applyFill="1" applyBorder="1" applyProtection="1"/>
    <xf numFmtId="0" fontId="40" fillId="2" borderId="0" xfId="0" applyNumberFormat="1" applyFont="1" applyFill="1" applyBorder="1" applyAlignment="1" applyProtection="1">
      <alignment horizontal="center" wrapText="1"/>
    </xf>
    <xf numFmtId="0" fontId="31" fillId="2" borderId="0" xfId="0" applyNumberFormat="1" applyFont="1" applyFill="1" applyBorder="1" applyAlignment="1" applyProtection="1">
      <alignment wrapText="1"/>
    </xf>
    <xf numFmtId="49" fontId="2" fillId="9" borderId="1" xfId="0" applyNumberFormat="1" applyFont="1" applyFill="1" applyBorder="1" applyAlignment="1" applyProtection="1">
      <alignment horizontal="center" vertical="center" textRotation="90" wrapText="1"/>
    </xf>
    <xf numFmtId="3" fontId="4" fillId="10" borderId="23" xfId="0" applyNumberFormat="1" applyFont="1" applyFill="1" applyBorder="1" applyAlignment="1" applyProtection="1">
      <alignment horizontal="center" vertical="center" wrapText="1"/>
      <protection locked="0"/>
    </xf>
    <xf numFmtId="3" fontId="4" fillId="3" borderId="30" xfId="0" applyNumberFormat="1" applyFont="1" applyFill="1" applyBorder="1" applyAlignment="1" applyProtection="1">
      <alignment horizontal="center" vertical="center" wrapText="1"/>
    </xf>
    <xf numFmtId="0" fontId="31" fillId="3" borderId="0" xfId="0" applyNumberFormat="1" applyFont="1" applyFill="1" applyAlignment="1" applyProtection="1">
      <alignment horizontal="center"/>
    </xf>
    <xf numFmtId="3" fontId="4" fillId="3" borderId="20" xfId="0" applyNumberFormat="1" applyFont="1" applyFill="1" applyBorder="1" applyAlignment="1" applyProtection="1">
      <alignment horizontal="center" vertical="center" wrapText="1"/>
    </xf>
    <xf numFmtId="0" fontId="31" fillId="2" borderId="0" xfId="0" applyNumberFormat="1" applyFont="1" applyFill="1" applyBorder="1" applyAlignment="1" applyProtection="1">
      <alignment vertical="center" wrapText="1"/>
    </xf>
    <xf numFmtId="0" fontId="39" fillId="2" borderId="0" xfId="0" applyNumberFormat="1" applyFont="1" applyFill="1" applyBorder="1" applyAlignment="1" applyProtection="1">
      <alignment horizontal="center" vertical="center" wrapText="1"/>
    </xf>
    <xf numFmtId="0" fontId="31" fillId="0" borderId="0" xfId="0" applyNumberFormat="1" applyFont="1" applyBorder="1" applyProtection="1"/>
    <xf numFmtId="0" fontId="8" fillId="2" borderId="0" xfId="0" applyNumberFormat="1" applyFont="1" applyFill="1" applyBorder="1" applyAlignment="1" applyProtection="1">
      <alignment wrapText="1"/>
    </xf>
    <xf numFmtId="0" fontId="19" fillId="2" borderId="5" xfId="0" applyNumberFormat="1" applyFont="1" applyFill="1" applyBorder="1" applyAlignment="1" applyProtection="1">
      <alignment wrapText="1"/>
    </xf>
    <xf numFmtId="0" fontId="19" fillId="2" borderId="0" xfId="0" applyNumberFormat="1" applyFont="1" applyFill="1" applyBorder="1" applyAlignment="1" applyProtection="1">
      <alignment wrapText="1"/>
    </xf>
    <xf numFmtId="0" fontId="19" fillId="2" borderId="0" xfId="0" applyNumberFormat="1" applyFont="1" applyFill="1" applyBorder="1" applyAlignment="1" applyProtection="1">
      <alignment horizontal="center" wrapText="1"/>
    </xf>
    <xf numFmtId="3" fontId="4" fillId="3" borderId="31" xfId="0" applyNumberFormat="1" applyFont="1" applyFill="1" applyBorder="1" applyAlignment="1" applyProtection="1">
      <alignment horizontal="center" vertical="center" wrapText="1"/>
    </xf>
    <xf numFmtId="0" fontId="31" fillId="3" borderId="0" xfId="0" applyNumberFormat="1" applyFont="1" applyFill="1" applyBorder="1" applyAlignment="1" applyProtection="1">
      <alignment horizontal="center"/>
    </xf>
    <xf numFmtId="3" fontId="4" fillId="10" borderId="32" xfId="0" applyNumberFormat="1" applyFont="1" applyFill="1" applyBorder="1" applyAlignment="1" applyProtection="1">
      <alignment horizontal="center" vertical="center" wrapText="1"/>
      <protection locked="0"/>
    </xf>
    <xf numFmtId="3" fontId="4" fillId="10" borderId="22" xfId="0" applyNumberFormat="1" applyFont="1" applyFill="1" applyBorder="1" applyAlignment="1" applyProtection="1">
      <alignment horizontal="center" vertical="center" wrapText="1"/>
      <protection locked="0"/>
    </xf>
    <xf numFmtId="49" fontId="39" fillId="2" borderId="14" xfId="0" applyNumberFormat="1" applyFont="1" applyFill="1" applyBorder="1" applyAlignment="1" applyProtection="1">
      <alignment vertical="center" wrapText="1"/>
      <protection locked="0"/>
    </xf>
    <xf numFmtId="49" fontId="31" fillId="3" borderId="30" xfId="0" applyNumberFormat="1" applyFont="1" applyFill="1" applyBorder="1" applyAlignment="1" applyProtection="1">
      <alignment vertical="center" wrapText="1"/>
    </xf>
    <xf numFmtId="49" fontId="39" fillId="0" borderId="14" xfId="0" applyNumberFormat="1" applyFont="1" applyFill="1" applyBorder="1" applyAlignment="1" applyProtection="1">
      <alignment vertical="center" wrapText="1"/>
      <protection locked="0"/>
    </xf>
    <xf numFmtId="0" fontId="16" fillId="0" borderId="33" xfId="0" applyNumberFormat="1" applyFont="1" applyFill="1" applyBorder="1" applyAlignment="1" applyProtection="1">
      <alignment horizontal="center" vertical="center" wrapText="1"/>
    </xf>
    <xf numFmtId="0" fontId="16" fillId="0" borderId="0" xfId="0" applyNumberFormat="1" applyFont="1" applyFill="1" applyBorder="1" applyAlignment="1" applyProtection="1">
      <alignment horizontal="center" vertical="center" wrapText="1"/>
    </xf>
    <xf numFmtId="0" fontId="39" fillId="0" borderId="0" xfId="0" applyNumberFormat="1" applyFont="1" applyFill="1" applyBorder="1" applyAlignment="1" applyProtection="1">
      <alignment vertical="center" wrapText="1"/>
    </xf>
    <xf numFmtId="0" fontId="31" fillId="2" borderId="0" xfId="0" applyNumberFormat="1" applyFont="1" applyFill="1" applyBorder="1" applyAlignment="1" applyProtection="1">
      <alignment horizontal="center" vertical="center" wrapText="1"/>
    </xf>
    <xf numFmtId="49" fontId="39" fillId="2" borderId="0" xfId="0" applyNumberFormat="1" applyFont="1" applyFill="1" applyBorder="1" applyAlignment="1" applyProtection="1">
      <alignment vertical="center" wrapText="1"/>
    </xf>
    <xf numFmtId="49" fontId="2" fillId="9" borderId="4" xfId="0" applyNumberFormat="1" applyFont="1" applyFill="1" applyBorder="1" applyAlignment="1" applyProtection="1">
      <alignment horizontal="center" vertical="center" wrapText="1"/>
    </xf>
    <xf numFmtId="49" fontId="2" fillId="9" borderId="3" xfId="0" applyNumberFormat="1" applyFont="1" applyFill="1" applyBorder="1" applyAlignment="1" applyProtection="1">
      <alignment horizontal="center" vertical="center" wrapText="1"/>
    </xf>
    <xf numFmtId="3" fontId="4" fillId="3" borderId="23" xfId="0" applyNumberFormat="1" applyFont="1" applyFill="1" applyBorder="1" applyAlignment="1" applyProtection="1">
      <alignment horizontal="center" vertical="center" wrapText="1"/>
    </xf>
    <xf numFmtId="3" fontId="4" fillId="10" borderId="36" xfId="0" applyNumberFormat="1" applyFont="1" applyFill="1" applyBorder="1" applyAlignment="1" applyProtection="1">
      <alignment horizontal="center" vertical="center" wrapText="1"/>
      <protection locked="0"/>
    </xf>
    <xf numFmtId="49" fontId="39" fillId="5" borderId="14" xfId="0" applyNumberFormat="1" applyFont="1" applyFill="1" applyBorder="1" applyAlignment="1" applyProtection="1">
      <alignment vertical="center" wrapText="1"/>
      <protection locked="0"/>
    </xf>
    <xf numFmtId="49" fontId="39" fillId="0" borderId="0" xfId="0" applyNumberFormat="1" applyFont="1" applyFill="1" applyBorder="1" applyAlignment="1" applyProtection="1">
      <alignment vertical="center" wrapText="1"/>
    </xf>
    <xf numFmtId="49" fontId="25" fillId="2" borderId="0" xfId="0" applyNumberFormat="1" applyFont="1" applyFill="1" applyBorder="1" applyAlignment="1" applyProtection="1">
      <alignment horizontal="center" vertical="center" wrapText="1"/>
    </xf>
    <xf numFmtId="49" fontId="19" fillId="0" borderId="0" xfId="0" applyNumberFormat="1" applyFont="1" applyFill="1" applyBorder="1" applyAlignment="1" applyProtection="1">
      <alignment horizontal="center" vertical="center"/>
    </xf>
    <xf numFmtId="0" fontId="1" fillId="3" borderId="0" xfId="0" applyNumberFormat="1" applyFont="1" applyFill="1" applyAlignment="1" applyProtection="1">
      <alignment horizontal="center"/>
    </xf>
    <xf numFmtId="0" fontId="4" fillId="0" borderId="0" xfId="0" applyNumberFormat="1" applyFont="1" applyFill="1" applyBorder="1" applyAlignment="1" applyProtection="1">
      <alignment vertical="center" wrapText="1"/>
    </xf>
    <xf numFmtId="0" fontId="1" fillId="0" borderId="0" xfId="0" applyNumberFormat="1" applyFont="1" applyFill="1" applyProtection="1"/>
    <xf numFmtId="0" fontId="2" fillId="2" borderId="0" xfId="0" applyNumberFormat="1" applyFont="1" applyFill="1" applyBorder="1" applyAlignment="1" applyProtection="1">
      <alignment horizontal="center" vertical="center" wrapText="1"/>
    </xf>
    <xf numFmtId="0" fontId="1" fillId="0" borderId="0" xfId="0" applyNumberFormat="1" applyFont="1" applyAlignment="1" applyProtection="1">
      <alignment vertical="center"/>
    </xf>
    <xf numFmtId="49" fontId="42" fillId="2" borderId="0" xfId="0" applyNumberFormat="1" applyFont="1" applyFill="1" applyBorder="1" applyAlignment="1" applyProtection="1">
      <alignment horizontal="right" vertical="center" wrapText="1"/>
    </xf>
    <xf numFmtId="49" fontId="42" fillId="2" borderId="27" xfId="0" applyNumberFormat="1" applyFont="1" applyFill="1" applyBorder="1" applyAlignment="1" applyProtection="1">
      <alignment horizontal="right" vertical="center" wrapText="1"/>
    </xf>
    <xf numFmtId="0" fontId="42" fillId="2" borderId="27" xfId="0" applyNumberFormat="1" applyFont="1" applyFill="1" applyBorder="1" applyAlignment="1" applyProtection="1">
      <alignment horizontal="right" vertical="center" wrapText="1"/>
    </xf>
    <xf numFmtId="0" fontId="39" fillId="0" borderId="0" xfId="0" applyNumberFormat="1" applyFont="1" applyProtection="1"/>
    <xf numFmtId="0" fontId="2" fillId="0" borderId="0" xfId="0" applyNumberFormat="1" applyFont="1" applyProtection="1"/>
    <xf numFmtId="0" fontId="36" fillId="2" borderId="0" xfId="0" applyNumberFormat="1" applyFont="1" applyFill="1" applyBorder="1" applyAlignment="1" applyProtection="1">
      <alignment wrapText="1"/>
    </xf>
    <xf numFmtId="49" fontId="8" fillId="2" borderId="0" xfId="0" applyNumberFormat="1" applyFont="1" applyFill="1" applyBorder="1" applyAlignment="1" applyProtection="1">
      <alignment horizontal="right" wrapText="1"/>
    </xf>
    <xf numFmtId="0" fontId="41" fillId="2" borderId="0" xfId="0" applyNumberFormat="1" applyFont="1" applyFill="1" applyBorder="1" applyAlignment="1" applyProtection="1">
      <alignment horizontal="right" wrapText="1"/>
    </xf>
    <xf numFmtId="0" fontId="4" fillId="2" borderId="40" xfId="0" applyNumberFormat="1" applyFont="1" applyFill="1" applyBorder="1" applyAlignment="1" applyProtection="1">
      <alignment horizontal="center" vertical="center" wrapText="1"/>
    </xf>
    <xf numFmtId="0" fontId="41" fillId="2" borderId="40" xfId="0" applyNumberFormat="1" applyFont="1" applyFill="1" applyBorder="1" applyAlignment="1" applyProtection="1">
      <alignment horizontal="center" vertical="center" wrapText="1"/>
    </xf>
    <xf numFmtId="0" fontId="36" fillId="2" borderId="0" xfId="0" applyNumberFormat="1" applyFont="1" applyFill="1" applyBorder="1" applyAlignment="1" applyProtection="1">
      <alignment horizontal="center" vertical="center" wrapText="1"/>
    </xf>
    <xf numFmtId="0" fontId="35" fillId="2" borderId="41" xfId="0" applyNumberFormat="1" applyFont="1" applyFill="1" applyBorder="1" applyAlignment="1" applyProtection="1">
      <alignment horizontal="center" vertical="center" wrapText="1"/>
    </xf>
    <xf numFmtId="49" fontId="2" fillId="9" borderId="42" xfId="0" applyNumberFormat="1" applyFont="1" applyFill="1" applyBorder="1" applyAlignment="1" applyProtection="1">
      <alignment horizontal="center" vertical="center" wrapText="1"/>
    </xf>
    <xf numFmtId="49" fontId="2" fillId="9" borderId="15" xfId="0" applyNumberFormat="1" applyFont="1" applyFill="1" applyBorder="1" applyAlignment="1" applyProtection="1">
      <alignment horizontal="center" vertical="center" wrapText="1"/>
    </xf>
    <xf numFmtId="0" fontId="17" fillId="3" borderId="21" xfId="0" applyNumberFormat="1" applyFont="1" applyFill="1" applyBorder="1" applyAlignment="1" applyProtection="1">
      <alignment horizontal="center" vertical="center" wrapText="1"/>
      <protection locked="0"/>
    </xf>
    <xf numFmtId="0" fontId="39" fillId="3" borderId="21" xfId="0" applyNumberFormat="1" applyFont="1" applyFill="1" applyBorder="1" applyAlignment="1" applyProtection="1">
      <alignment horizontal="center" vertical="center" wrapText="1"/>
    </xf>
    <xf numFmtId="3" fontId="4" fillId="3" borderId="21" xfId="0" applyNumberFormat="1" applyFont="1" applyFill="1" applyBorder="1" applyAlignment="1" applyProtection="1">
      <alignment horizontal="center" vertical="center" wrapText="1"/>
      <protection locked="0"/>
    </xf>
    <xf numFmtId="3" fontId="4" fillId="3" borderId="22" xfId="0" applyNumberFormat="1" applyFont="1" applyFill="1" applyBorder="1" applyAlignment="1" applyProtection="1">
      <alignment horizontal="center" vertical="center" wrapText="1"/>
      <protection locked="0"/>
    </xf>
    <xf numFmtId="3" fontId="4" fillId="3" borderId="16" xfId="0" applyNumberFormat="1" applyFont="1" applyFill="1" applyBorder="1" applyAlignment="1" applyProtection="1">
      <alignment horizontal="center" vertical="center" wrapText="1"/>
      <protection locked="0"/>
    </xf>
    <xf numFmtId="0" fontId="39" fillId="3" borderId="26" xfId="0" applyNumberFormat="1" applyFont="1" applyFill="1" applyBorder="1" applyAlignment="1" applyProtection="1">
      <alignment horizontal="center" vertical="center" wrapText="1"/>
    </xf>
    <xf numFmtId="3" fontId="11" fillId="3" borderId="44" xfId="0" applyNumberFormat="1" applyFont="1" applyFill="1" applyBorder="1" applyAlignment="1" applyProtection="1">
      <alignment horizontal="center" vertical="center" wrapText="1"/>
    </xf>
    <xf numFmtId="0" fontId="41" fillId="0" borderId="0" xfId="0" applyNumberFormat="1" applyFont="1" applyFill="1" applyBorder="1" applyAlignment="1" applyProtection="1">
      <alignment horizontal="center" vertical="center" wrapText="1"/>
    </xf>
    <xf numFmtId="3" fontId="36" fillId="0" borderId="0" xfId="0" applyNumberFormat="1" applyFont="1" applyFill="1" applyBorder="1" applyAlignment="1" applyProtection="1">
      <alignment horizontal="center" vertical="center" wrapText="1"/>
    </xf>
    <xf numFmtId="3" fontId="4" fillId="0" borderId="0" xfId="0" applyNumberFormat="1" applyFont="1" applyFill="1" applyBorder="1" applyAlignment="1" applyProtection="1">
      <alignment horizontal="center" vertical="center" wrapText="1"/>
    </xf>
    <xf numFmtId="0" fontId="1" fillId="0" borderId="0" xfId="0" applyFont="1" applyBorder="1" applyAlignment="1" applyProtection="1">
      <alignment vertical="center"/>
    </xf>
    <xf numFmtId="0" fontId="39" fillId="0" borderId="0" xfId="0" applyFont="1" applyAlignment="1" applyProtection="1">
      <alignment vertical="center"/>
    </xf>
    <xf numFmtId="0" fontId="2" fillId="2" borderId="0" xfId="0" applyNumberFormat="1" applyFont="1" applyFill="1" applyBorder="1" applyAlignment="1" applyProtection="1">
      <alignment vertical="top" wrapText="1"/>
    </xf>
    <xf numFmtId="0" fontId="32" fillId="2" borderId="0" xfId="0" applyNumberFormat="1" applyFont="1" applyFill="1" applyBorder="1" applyAlignment="1" applyProtection="1">
      <alignment horizontal="center" vertical="center" wrapText="1"/>
    </xf>
    <xf numFmtId="0" fontId="39" fillId="0" borderId="0" xfId="0" applyNumberFormat="1" applyFont="1" applyBorder="1" applyProtection="1"/>
    <xf numFmtId="0" fontId="2" fillId="0" borderId="0" xfId="0" applyNumberFormat="1" applyFont="1" applyBorder="1" applyProtection="1"/>
    <xf numFmtId="3" fontId="43" fillId="0" borderId="1" xfId="0" applyNumberFormat="1" applyFont="1" applyFill="1" applyBorder="1" applyAlignment="1" applyProtection="1">
      <alignment horizontal="center" vertical="center"/>
      <protection locked="0"/>
    </xf>
    <xf numFmtId="0" fontId="4" fillId="0" borderId="0" xfId="0" applyNumberFormat="1" applyFont="1" applyAlignment="1" applyProtection="1">
      <alignment horizontal="right"/>
    </xf>
    <xf numFmtId="3" fontId="19" fillId="3" borderId="31" xfId="0" applyNumberFormat="1" applyFont="1" applyFill="1" applyBorder="1" applyAlignment="1" applyProtection="1">
      <alignment horizontal="center" vertical="center" wrapText="1"/>
    </xf>
    <xf numFmtId="3" fontId="19" fillId="0" borderId="0" xfId="0" applyNumberFormat="1" applyFont="1" applyFill="1" applyBorder="1" applyAlignment="1" applyProtection="1">
      <alignment horizontal="center" vertical="center" wrapText="1"/>
    </xf>
    <xf numFmtId="0" fontId="8" fillId="0" borderId="0" xfId="0" applyNumberFormat="1" applyFont="1" applyFill="1" applyBorder="1" applyAlignment="1" applyProtection="1">
      <alignment wrapText="1"/>
    </xf>
    <xf numFmtId="49" fontId="2" fillId="9" borderId="2" xfId="0" applyNumberFormat="1" applyFont="1" applyFill="1" applyBorder="1" applyAlignment="1" applyProtection="1">
      <alignment horizontal="center" vertical="center" wrapText="1"/>
    </xf>
    <xf numFmtId="3" fontId="4" fillId="2" borderId="49" xfId="0" applyNumberFormat="1" applyFont="1" applyFill="1" applyBorder="1" applyAlignment="1" applyProtection="1">
      <alignment horizontal="center" vertical="center" wrapText="1"/>
      <protection locked="0"/>
    </xf>
    <xf numFmtId="3" fontId="4" fillId="3" borderId="36" xfId="0" applyNumberFormat="1" applyFont="1" applyFill="1" applyBorder="1" applyAlignment="1" applyProtection="1">
      <alignment horizontal="center" vertical="center" wrapText="1"/>
    </xf>
    <xf numFmtId="3" fontId="4" fillId="3" borderId="50" xfId="0" applyNumberFormat="1" applyFont="1" applyFill="1" applyBorder="1" applyAlignment="1" applyProtection="1">
      <alignment horizontal="center" vertical="center" wrapText="1"/>
    </xf>
    <xf numFmtId="3" fontId="4" fillId="0" borderId="49" xfId="0" applyNumberFormat="1" applyFont="1" applyFill="1" applyBorder="1" applyAlignment="1" applyProtection="1">
      <alignment horizontal="center" vertical="center" wrapText="1"/>
      <protection locked="0"/>
    </xf>
    <xf numFmtId="3" fontId="4" fillId="5" borderId="49" xfId="0" applyNumberFormat="1" applyFont="1" applyFill="1" applyBorder="1" applyAlignment="1" applyProtection="1">
      <alignment horizontal="center" vertical="center" wrapText="1"/>
      <protection locked="0"/>
    </xf>
    <xf numFmtId="3" fontId="4" fillId="3" borderId="44" xfId="0" applyNumberFormat="1" applyFont="1" applyFill="1" applyBorder="1" applyAlignment="1" applyProtection="1">
      <alignment horizontal="center" vertical="center" wrapText="1"/>
    </xf>
    <xf numFmtId="49" fontId="39" fillId="2" borderId="0" xfId="0" applyNumberFormat="1" applyFont="1" applyFill="1" applyBorder="1" applyAlignment="1" applyProtection="1">
      <alignment horizontal="center" vertical="top" wrapText="1"/>
    </xf>
    <xf numFmtId="9" fontId="19" fillId="3" borderId="52" xfId="1" applyFont="1" applyFill="1" applyBorder="1" applyAlignment="1" applyProtection="1">
      <alignment horizontal="center" vertical="center" wrapText="1"/>
    </xf>
    <xf numFmtId="0" fontId="19" fillId="10" borderId="53" xfId="0" applyNumberFormat="1" applyFont="1" applyFill="1" applyBorder="1" applyAlignment="1" applyProtection="1">
      <alignment horizontal="center" vertical="center"/>
    </xf>
    <xf numFmtId="3" fontId="19" fillId="3" borderId="54" xfId="0" applyNumberFormat="1" applyFont="1" applyFill="1" applyBorder="1" applyAlignment="1" applyProtection="1">
      <alignment horizontal="center" vertical="center" wrapText="1"/>
    </xf>
    <xf numFmtId="0" fontId="19" fillId="10" borderId="54" xfId="0" applyNumberFormat="1" applyFont="1" applyFill="1" applyBorder="1" applyAlignment="1" applyProtection="1">
      <alignment horizontal="center" vertical="center"/>
    </xf>
    <xf numFmtId="3" fontId="19" fillId="3" borderId="55" xfId="0" applyNumberFormat="1" applyFont="1" applyFill="1" applyBorder="1" applyAlignment="1" applyProtection="1">
      <alignment horizontal="center" vertical="center" wrapText="1"/>
    </xf>
    <xf numFmtId="49" fontId="19" fillId="10" borderId="56" xfId="0" applyNumberFormat="1" applyFont="1" applyFill="1" applyBorder="1" applyAlignment="1" applyProtection="1">
      <alignment horizontal="center" vertical="center"/>
    </xf>
    <xf numFmtId="3" fontId="19" fillId="3" borderId="52" xfId="0" applyNumberFormat="1" applyFont="1" applyFill="1" applyBorder="1" applyAlignment="1" applyProtection="1">
      <alignment horizontal="center" vertical="center" wrapText="1"/>
    </xf>
    <xf numFmtId="10" fontId="19" fillId="3" borderId="59" xfId="1" applyNumberFormat="1" applyFont="1" applyFill="1" applyBorder="1" applyAlignment="1" applyProtection="1">
      <alignment horizontal="center" vertical="center" wrapText="1"/>
    </xf>
    <xf numFmtId="0" fontId="42" fillId="2" borderId="11" xfId="0" applyNumberFormat="1" applyFont="1" applyFill="1" applyBorder="1" applyAlignment="1" applyProtection="1">
      <alignment horizontal="center" vertical="center" wrapText="1"/>
    </xf>
    <xf numFmtId="0" fontId="42" fillId="0" borderId="0" xfId="0" applyNumberFormat="1" applyFont="1" applyFill="1" applyBorder="1" applyAlignment="1" applyProtection="1">
      <alignment horizontal="center" vertical="center" wrapText="1"/>
    </xf>
    <xf numFmtId="10" fontId="19" fillId="0" borderId="0" xfId="1" applyNumberFormat="1" applyFont="1" applyFill="1" applyBorder="1" applyAlignment="1" applyProtection="1">
      <alignment horizontal="center" vertical="center" wrapText="1"/>
    </xf>
    <xf numFmtId="49" fontId="2" fillId="9" borderId="65" xfId="0" applyNumberFormat="1" applyFont="1" applyFill="1" applyBorder="1" applyAlignment="1" applyProtection="1">
      <alignment horizontal="center" vertical="center" wrapText="1"/>
    </xf>
    <xf numFmtId="49" fontId="2" fillId="9" borderId="41" xfId="0" applyNumberFormat="1" applyFont="1" applyFill="1" applyBorder="1" applyAlignment="1" applyProtection="1">
      <alignment horizontal="center" vertical="center" wrapText="1"/>
    </xf>
    <xf numFmtId="49" fontId="2" fillId="9" borderId="66" xfId="0" applyNumberFormat="1" applyFont="1" applyFill="1" applyBorder="1" applyAlignment="1" applyProtection="1">
      <alignment horizontal="center" vertical="center" wrapText="1"/>
    </xf>
    <xf numFmtId="49" fontId="2" fillId="9" borderId="67" xfId="0" applyNumberFormat="1" applyFont="1" applyFill="1" applyBorder="1" applyAlignment="1" applyProtection="1">
      <alignment horizontal="center" vertical="center" wrapText="1"/>
    </xf>
    <xf numFmtId="3" fontId="4" fillId="3" borderId="50" xfId="0" applyNumberFormat="1" applyFont="1" applyFill="1" applyBorder="1" applyAlignment="1" applyProtection="1">
      <alignment horizontal="center" vertical="center" wrapText="1"/>
      <protection locked="0"/>
    </xf>
    <xf numFmtId="49" fontId="39" fillId="2" borderId="0" xfId="0" applyNumberFormat="1" applyFont="1" applyFill="1" applyBorder="1" applyAlignment="1" applyProtection="1">
      <alignment vertical="top" wrapText="1"/>
    </xf>
    <xf numFmtId="49" fontId="36" fillId="0" borderId="0" xfId="0" applyNumberFormat="1" applyFont="1" applyFill="1" applyBorder="1" applyAlignment="1" applyProtection="1">
      <alignment vertical="center" wrapText="1"/>
    </xf>
    <xf numFmtId="0" fontId="25" fillId="2" borderId="0" xfId="0" applyNumberFormat="1" applyFont="1" applyFill="1" applyBorder="1" applyAlignment="1" applyProtection="1">
      <alignment vertical="center" wrapText="1"/>
    </xf>
    <xf numFmtId="49" fontId="2" fillId="0" borderId="30" xfId="0" applyNumberFormat="1" applyFont="1" applyFill="1" applyBorder="1" applyAlignment="1" applyProtection="1">
      <alignment horizontal="right" vertical="center"/>
    </xf>
    <xf numFmtId="3" fontId="19" fillId="0" borderId="30" xfId="0" applyNumberFormat="1" applyFont="1" applyFill="1" applyBorder="1" applyAlignment="1" applyProtection="1">
      <alignment horizontal="center" vertical="center"/>
    </xf>
    <xf numFmtId="3" fontId="19" fillId="0" borderId="30" xfId="0" applyNumberFormat="1" applyFont="1" applyFill="1" applyBorder="1" applyAlignment="1" applyProtection="1">
      <alignment horizontal="center" vertical="center" wrapText="1"/>
    </xf>
    <xf numFmtId="49" fontId="2" fillId="0" borderId="0" xfId="0" applyNumberFormat="1" applyFont="1" applyFill="1" applyBorder="1" applyAlignment="1" applyProtection="1">
      <alignment horizontal="right" vertical="center"/>
    </xf>
    <xf numFmtId="0" fontId="1" fillId="0" borderId="19" xfId="0" applyNumberFormat="1" applyFont="1" applyBorder="1" applyProtection="1"/>
    <xf numFmtId="0" fontId="4" fillId="2" borderId="70" xfId="0" applyNumberFormat="1" applyFont="1" applyFill="1" applyBorder="1" applyAlignment="1" applyProtection="1">
      <alignment horizontal="center" vertical="center" wrapText="1"/>
    </xf>
    <xf numFmtId="49" fontId="2" fillId="9" borderId="72" xfId="0" applyNumberFormat="1" applyFont="1" applyFill="1" applyBorder="1" applyAlignment="1" applyProtection="1">
      <alignment horizontal="center" vertical="center" wrapText="1"/>
    </xf>
    <xf numFmtId="0" fontId="1" fillId="0" borderId="73" xfId="0" applyNumberFormat="1" applyFont="1" applyBorder="1" applyProtection="1"/>
    <xf numFmtId="49" fontId="39" fillId="2" borderId="0" xfId="0" applyNumberFormat="1" applyFont="1" applyFill="1" applyBorder="1" applyAlignment="1" applyProtection="1">
      <alignment horizontal="left" vertical="top" wrapText="1"/>
    </xf>
    <xf numFmtId="49" fontId="39" fillId="2" borderId="45" xfId="0" applyNumberFormat="1" applyFont="1" applyFill="1" applyBorder="1" applyAlignment="1" applyProtection="1">
      <alignment horizontal="left" vertical="top" wrapText="1"/>
    </xf>
    <xf numFmtId="0" fontId="39" fillId="0" borderId="0" xfId="0" applyFont="1" applyBorder="1" applyAlignment="1" applyProtection="1">
      <alignment horizontal="left" vertical="top" wrapText="1"/>
    </xf>
    <xf numFmtId="0" fontId="39" fillId="0" borderId="45" xfId="0" applyFont="1" applyBorder="1" applyAlignment="1" applyProtection="1">
      <alignment horizontal="left" vertical="top" wrapText="1"/>
    </xf>
    <xf numFmtId="0" fontId="39" fillId="2" borderId="0" xfId="0" applyNumberFormat="1" applyFont="1" applyFill="1" applyBorder="1" applyAlignment="1" applyProtection="1">
      <alignment horizontal="center" vertical="top" wrapText="1"/>
    </xf>
    <xf numFmtId="0" fontId="39" fillId="2" borderId="45" xfId="0" applyNumberFormat="1" applyFont="1" applyFill="1" applyBorder="1" applyAlignment="1" applyProtection="1">
      <alignment horizontal="center" vertical="top" wrapText="1"/>
    </xf>
    <xf numFmtId="0" fontId="28" fillId="2" borderId="27" xfId="0" applyNumberFormat="1" applyFont="1" applyFill="1" applyBorder="1" applyAlignment="1" applyProtection="1">
      <alignment horizontal="center" vertical="top" wrapText="1"/>
    </xf>
    <xf numFmtId="0" fontId="28" fillId="2" borderId="0" xfId="0" applyNumberFormat="1" applyFont="1" applyFill="1" applyBorder="1" applyAlignment="1" applyProtection="1">
      <alignment horizontal="center" vertical="top" wrapText="1"/>
    </xf>
    <xf numFmtId="0" fontId="39" fillId="2" borderId="0" xfId="0" applyNumberFormat="1" applyFont="1" applyFill="1" applyBorder="1" applyAlignment="1" applyProtection="1">
      <alignment horizontal="left" vertical="top" wrapText="1"/>
    </xf>
    <xf numFmtId="0" fontId="39" fillId="2" borderId="45" xfId="0" applyNumberFormat="1" applyFont="1" applyFill="1" applyBorder="1" applyAlignment="1" applyProtection="1">
      <alignment horizontal="left" vertical="top" wrapText="1"/>
    </xf>
    <xf numFmtId="49" fontId="28" fillId="2" borderId="46" xfId="0" applyNumberFormat="1" applyFont="1" applyFill="1" applyBorder="1" applyAlignment="1" applyProtection="1">
      <alignment horizontal="center" vertical="top" wrapText="1"/>
    </xf>
    <xf numFmtId="49" fontId="28" fillId="2" borderId="47" xfId="0" applyNumberFormat="1" applyFont="1" applyFill="1" applyBorder="1" applyAlignment="1" applyProtection="1">
      <alignment horizontal="center" vertical="top" wrapText="1"/>
    </xf>
    <xf numFmtId="0" fontId="29" fillId="2" borderId="48" xfId="0" applyNumberFormat="1" applyFont="1" applyFill="1" applyBorder="1" applyAlignment="1" applyProtection="1">
      <alignment horizontal="center" vertical="center" wrapText="1"/>
      <protection locked="0"/>
    </xf>
    <xf numFmtId="0" fontId="29" fillId="2" borderId="45" xfId="0" applyNumberFormat="1" applyFont="1" applyFill="1" applyBorder="1" applyAlignment="1" applyProtection="1">
      <alignment horizontal="center" vertical="center" wrapText="1"/>
      <protection locked="0"/>
    </xf>
    <xf numFmtId="49" fontId="42" fillId="2" borderId="0" xfId="0" applyNumberFormat="1" applyFont="1" applyFill="1" applyBorder="1" applyAlignment="1" applyProtection="1">
      <alignment horizontal="center" vertical="center" wrapText="1"/>
    </xf>
    <xf numFmtId="49" fontId="39" fillId="2" borderId="0" xfId="0" applyNumberFormat="1" applyFont="1" applyFill="1" applyBorder="1" applyAlignment="1" applyProtection="1">
      <alignment horizontal="center" vertical="top" wrapText="1"/>
    </xf>
    <xf numFmtId="49" fontId="2" fillId="9" borderId="1" xfId="0" applyNumberFormat="1" applyFont="1" applyFill="1" applyBorder="1" applyAlignment="1" applyProtection="1">
      <alignment horizontal="center" vertical="center" wrapText="1"/>
    </xf>
    <xf numFmtId="49" fontId="2" fillId="9" borderId="43" xfId="0" applyNumberFormat="1" applyFont="1" applyFill="1" applyBorder="1" applyAlignment="1" applyProtection="1">
      <alignment horizontal="center" vertical="center" wrapText="1"/>
    </xf>
    <xf numFmtId="49" fontId="2" fillId="9" borderId="71" xfId="0" applyNumberFormat="1" applyFont="1" applyFill="1" applyBorder="1" applyAlignment="1" applyProtection="1">
      <alignment horizontal="center" vertical="center" wrapText="1"/>
    </xf>
    <xf numFmtId="3" fontId="4" fillId="3" borderId="24" xfId="0" applyNumberFormat="1" applyFont="1" applyFill="1" applyBorder="1" applyAlignment="1" applyProtection="1">
      <alignment horizontal="center" vertical="center" wrapText="1"/>
    </xf>
    <xf numFmtId="3" fontId="4" fillId="3" borderId="25" xfId="0" applyNumberFormat="1" applyFont="1" applyFill="1" applyBorder="1" applyAlignment="1" applyProtection="1">
      <alignment horizontal="center" vertical="center" wrapText="1"/>
    </xf>
    <xf numFmtId="49" fontId="2" fillId="9" borderId="42" xfId="0" applyNumberFormat="1" applyFont="1" applyFill="1" applyBorder="1" applyAlignment="1" applyProtection="1">
      <alignment horizontal="center" vertical="center" wrapText="1"/>
    </xf>
    <xf numFmtId="0" fontId="2" fillId="9" borderId="42" xfId="0" applyNumberFormat="1" applyFont="1" applyFill="1" applyBorder="1" applyAlignment="1" applyProtection="1">
      <alignment horizontal="center" vertical="center" wrapText="1"/>
    </xf>
    <xf numFmtId="0" fontId="2" fillId="9" borderId="43" xfId="0" applyNumberFormat="1" applyFont="1" applyFill="1" applyBorder="1" applyAlignment="1" applyProtection="1">
      <alignment horizontal="center" vertical="center" wrapText="1"/>
    </xf>
    <xf numFmtId="49" fontId="39" fillId="9" borderId="2" xfId="0" applyNumberFormat="1" applyFont="1" applyFill="1" applyBorder="1" applyAlignment="1" applyProtection="1">
      <alignment horizontal="center" vertical="center" wrapText="1"/>
    </xf>
    <xf numFmtId="49" fontId="39" fillId="9" borderId="4" xfId="0" applyNumberFormat="1" applyFont="1" applyFill="1" applyBorder="1" applyAlignment="1" applyProtection="1">
      <alignment horizontal="center" vertical="center" wrapText="1"/>
    </xf>
    <xf numFmtId="0" fontId="42" fillId="2" borderId="57" xfId="0" applyNumberFormat="1" applyFont="1" applyFill="1" applyBorder="1" applyAlignment="1" applyProtection="1">
      <alignment horizontal="center" vertical="center" wrapText="1"/>
    </xf>
    <xf numFmtId="0" fontId="42" fillId="2" borderId="58" xfId="0" applyNumberFormat="1" applyFont="1" applyFill="1" applyBorder="1" applyAlignment="1" applyProtection="1">
      <alignment horizontal="center" vertical="center" wrapText="1"/>
    </xf>
    <xf numFmtId="49" fontId="7" fillId="2" borderId="0" xfId="0" applyNumberFormat="1" applyFont="1" applyFill="1" applyBorder="1" applyAlignment="1" applyProtection="1">
      <alignment horizontal="center" vertical="center" wrapText="1"/>
    </xf>
    <xf numFmtId="0" fontId="7" fillId="2" borderId="0" xfId="0" applyNumberFormat="1" applyFont="1" applyFill="1" applyBorder="1" applyAlignment="1" applyProtection="1">
      <alignment horizontal="center" vertical="center" wrapText="1"/>
    </xf>
    <xf numFmtId="0" fontId="44" fillId="0" borderId="0" xfId="0" applyFont="1" applyBorder="1" applyProtection="1"/>
    <xf numFmtId="49" fontId="9" fillId="10" borderId="61" xfId="0" applyNumberFormat="1" applyFont="1" applyFill="1" applyBorder="1" applyAlignment="1" applyProtection="1">
      <alignment horizontal="center" vertical="center" wrapText="1"/>
    </xf>
    <xf numFmtId="0" fontId="1" fillId="0" borderId="51" xfId="0" applyFont="1" applyBorder="1" applyProtection="1"/>
    <xf numFmtId="0" fontId="9" fillId="10" borderId="51" xfId="0" applyNumberFormat="1" applyFont="1" applyFill="1" applyBorder="1" applyAlignment="1" applyProtection="1">
      <alignment horizontal="center" vertical="center" wrapText="1"/>
    </xf>
    <xf numFmtId="49" fontId="38" fillId="10" borderId="62" xfId="0" applyNumberFormat="1" applyFont="1" applyFill="1" applyBorder="1" applyAlignment="1" applyProtection="1">
      <alignment horizontal="center" vertical="center" wrapText="1"/>
    </xf>
    <xf numFmtId="0" fontId="42" fillId="0" borderId="63" xfId="0" applyFont="1" applyBorder="1" applyProtection="1"/>
    <xf numFmtId="0" fontId="38" fillId="10" borderId="64" xfId="0" applyNumberFormat="1" applyFont="1" applyFill="1" applyBorder="1" applyAlignment="1" applyProtection="1">
      <alignment horizontal="center" vertical="center" wrapText="1"/>
    </xf>
    <xf numFmtId="0" fontId="38" fillId="10" borderId="63" xfId="0" applyNumberFormat="1" applyFont="1" applyFill="1" applyBorder="1" applyAlignment="1" applyProtection="1">
      <alignment horizontal="center" vertical="center" wrapText="1"/>
    </xf>
    <xf numFmtId="49" fontId="38" fillId="10" borderId="68" xfId="0" applyNumberFormat="1" applyFont="1" applyFill="1" applyBorder="1" applyAlignment="1" applyProtection="1">
      <alignment horizontal="center" vertical="center" wrapText="1"/>
    </xf>
    <xf numFmtId="49" fontId="38" fillId="10" borderId="69" xfId="0" applyNumberFormat="1" applyFont="1" applyFill="1" applyBorder="1" applyAlignment="1" applyProtection="1">
      <alignment horizontal="center" vertical="center" wrapText="1"/>
    </xf>
    <xf numFmtId="49" fontId="9" fillId="10" borderId="0" xfId="0" applyNumberFormat="1" applyFont="1" applyFill="1" applyBorder="1" applyAlignment="1" applyProtection="1">
      <alignment horizontal="center" vertical="center" wrapText="1"/>
    </xf>
    <xf numFmtId="49" fontId="9" fillId="10" borderId="19" xfId="0" applyNumberFormat="1" applyFont="1" applyFill="1" applyBorder="1" applyAlignment="1" applyProtection="1">
      <alignment horizontal="center" vertical="center" wrapText="1"/>
    </xf>
    <xf numFmtId="49" fontId="9" fillId="10" borderId="60" xfId="0" applyNumberFormat="1" applyFont="1" applyFill="1" applyBorder="1" applyAlignment="1" applyProtection="1">
      <alignment horizontal="center" vertical="center" wrapText="1"/>
    </xf>
    <xf numFmtId="49" fontId="8" fillId="2" borderId="0" xfId="0" applyNumberFormat="1" applyFont="1" applyFill="1" applyBorder="1" applyAlignment="1" applyProtection="1">
      <alignment horizontal="center" vertical="center" wrapText="1"/>
    </xf>
    <xf numFmtId="0" fontId="29" fillId="11" borderId="19" xfId="0" applyNumberFormat="1" applyFont="1" applyFill="1" applyBorder="1" applyAlignment="1" applyProtection="1">
      <alignment horizontal="center" vertical="center" wrapText="1"/>
      <protection locked="0"/>
    </xf>
    <xf numFmtId="0" fontId="29" fillId="11" borderId="0" xfId="0" applyNumberFormat="1" applyFont="1" applyFill="1" applyBorder="1" applyAlignment="1" applyProtection="1">
      <alignment horizontal="center" vertical="center" wrapText="1"/>
      <protection locked="0"/>
    </xf>
    <xf numFmtId="49" fontId="19" fillId="10" borderId="37" xfId="0" applyNumberFormat="1" applyFont="1" applyFill="1" applyBorder="1" applyAlignment="1" applyProtection="1">
      <alignment horizontal="right" vertical="center" wrapText="1"/>
    </xf>
    <xf numFmtId="49" fontId="19" fillId="10" borderId="38" xfId="0" applyNumberFormat="1" applyFont="1" applyFill="1" applyBorder="1" applyAlignment="1" applyProtection="1">
      <alignment horizontal="right" vertical="center" wrapText="1"/>
    </xf>
    <xf numFmtId="49" fontId="17" fillId="10" borderId="51" xfId="0" applyNumberFormat="1" applyFont="1" applyFill="1" applyBorder="1" applyAlignment="1" applyProtection="1">
      <alignment horizontal="right" vertical="center" wrapText="1"/>
    </xf>
    <xf numFmtId="0" fontId="33" fillId="2" borderId="0" xfId="0" applyNumberFormat="1" applyFont="1" applyFill="1" applyBorder="1" applyAlignment="1" applyProtection="1">
      <alignment horizontal="center" wrapText="1"/>
    </xf>
    <xf numFmtId="49" fontId="25" fillId="2" borderId="0" xfId="0" applyNumberFormat="1" applyFont="1" applyFill="1" applyBorder="1" applyAlignment="1" applyProtection="1">
      <alignment horizontal="center" vertical="center" wrapText="1"/>
    </xf>
    <xf numFmtId="0" fontId="9" fillId="11" borderId="37" xfId="0" applyNumberFormat="1" applyFont="1" applyFill="1" applyBorder="1" applyAlignment="1" applyProtection="1">
      <alignment horizontal="center" vertical="center" wrapText="1"/>
      <protection locked="0"/>
    </xf>
    <xf numFmtId="0" fontId="9" fillId="11" borderId="38" xfId="0" applyNumberFormat="1" applyFont="1" applyFill="1" applyBorder="1" applyAlignment="1" applyProtection="1">
      <alignment horizontal="center" vertical="center" wrapText="1"/>
      <protection locked="0"/>
    </xf>
    <xf numFmtId="0" fontId="9" fillId="11" borderId="39" xfId="0" applyNumberFormat="1" applyFont="1" applyFill="1" applyBorder="1" applyAlignment="1" applyProtection="1">
      <alignment horizontal="center" vertical="center" wrapText="1"/>
      <protection locked="0"/>
    </xf>
    <xf numFmtId="49" fontId="24" fillId="2" borderId="0" xfId="0" applyNumberFormat="1" applyFont="1" applyFill="1" applyBorder="1" applyAlignment="1" applyProtection="1">
      <alignment horizontal="center" wrapText="1"/>
    </xf>
    <xf numFmtId="49" fontId="6" fillId="2" borderId="0" xfId="0" applyNumberFormat="1" applyFont="1" applyFill="1" applyBorder="1" applyAlignment="1" applyProtection="1">
      <alignment horizontal="center" wrapText="1"/>
    </xf>
    <xf numFmtId="0" fontId="6" fillId="2" borderId="0" xfId="0" applyNumberFormat="1" applyFont="1" applyFill="1" applyBorder="1" applyAlignment="1" applyProtection="1">
      <alignment horizontal="center" wrapText="1"/>
    </xf>
    <xf numFmtId="0" fontId="1" fillId="0" borderId="0" xfId="0" applyFont="1" applyBorder="1" applyProtection="1"/>
    <xf numFmtId="49" fontId="28" fillId="2" borderId="0" xfId="0" applyNumberFormat="1" applyFont="1" applyFill="1" applyBorder="1" applyAlignment="1" applyProtection="1">
      <alignment horizontal="center" vertical="top" wrapText="1"/>
    </xf>
    <xf numFmtId="0" fontId="29" fillId="0" borderId="29" xfId="0" applyNumberFormat="1" applyFont="1" applyBorder="1" applyAlignment="1" applyProtection="1">
      <alignment horizontal="center" vertical="center" wrapText="1"/>
      <protection locked="0"/>
    </xf>
    <xf numFmtId="0" fontId="16" fillId="3" borderId="24" xfId="0" applyNumberFormat="1" applyFont="1" applyFill="1" applyBorder="1" applyAlignment="1" applyProtection="1">
      <alignment horizontal="center" vertical="center" wrapText="1"/>
    </xf>
    <xf numFmtId="0" fontId="16" fillId="3" borderId="25" xfId="0" applyNumberFormat="1" applyFont="1" applyFill="1" applyBorder="1" applyAlignment="1" applyProtection="1">
      <alignment horizontal="center" vertical="center" wrapText="1"/>
    </xf>
    <xf numFmtId="0" fontId="19" fillId="0" borderId="0" xfId="0" applyNumberFormat="1" applyFont="1" applyFill="1" applyBorder="1" applyAlignment="1" applyProtection="1">
      <alignment horizontal="right" vertical="center" wrapText="1" indent="1"/>
    </xf>
    <xf numFmtId="0" fontId="41" fillId="0" borderId="0" xfId="0" applyNumberFormat="1" applyFont="1" applyFill="1" applyBorder="1" applyAlignment="1" applyProtection="1">
      <alignment horizontal="right" vertical="center" wrapText="1"/>
    </xf>
    <xf numFmtId="3" fontId="16" fillId="3" borderId="29" xfId="0" applyNumberFormat="1" applyFont="1" applyFill="1" applyBorder="1" applyAlignment="1" applyProtection="1">
      <alignment horizontal="center" vertical="center" wrapText="1"/>
    </xf>
    <xf numFmtId="0" fontId="39" fillId="2" borderId="0" xfId="0" applyNumberFormat="1" applyFont="1" applyFill="1" applyBorder="1" applyAlignment="1" applyProtection="1">
      <alignment horizontal="center" vertical="center" wrapText="1"/>
    </xf>
    <xf numFmtId="0" fontId="36" fillId="4" borderId="13" xfId="0" applyNumberFormat="1" applyFont="1" applyFill="1" applyBorder="1" applyAlignment="1" applyProtection="1">
      <alignment horizontal="center" vertical="center" wrapText="1"/>
    </xf>
    <xf numFmtId="0" fontId="36" fillId="4" borderId="14" xfId="0" applyNumberFormat="1" applyFont="1" applyFill="1" applyBorder="1" applyAlignment="1" applyProtection="1">
      <alignment horizontal="center" vertical="center" wrapText="1"/>
    </xf>
    <xf numFmtId="0" fontId="36" fillId="4" borderId="15" xfId="0" applyNumberFormat="1" applyFont="1" applyFill="1" applyBorder="1" applyAlignment="1" applyProtection="1">
      <alignment horizontal="center" vertical="center" wrapText="1"/>
    </xf>
    <xf numFmtId="0" fontId="36" fillId="4" borderId="1" xfId="0" applyNumberFormat="1" applyFont="1" applyFill="1" applyBorder="1" applyAlignment="1" applyProtection="1">
      <alignment horizontal="center" vertical="center" wrapText="1"/>
    </xf>
    <xf numFmtId="0" fontId="4" fillId="4" borderId="34" xfId="0" applyNumberFormat="1" applyFont="1" applyFill="1" applyBorder="1" applyAlignment="1" applyProtection="1">
      <alignment horizontal="center" vertical="center" wrapText="1"/>
    </xf>
    <xf numFmtId="0" fontId="4" fillId="4" borderId="35" xfId="0" applyNumberFormat="1" applyFont="1" applyFill="1" applyBorder="1" applyAlignment="1" applyProtection="1">
      <alignment horizontal="center" vertical="center" wrapText="1"/>
    </xf>
    <xf numFmtId="0" fontId="4" fillId="4" borderId="1" xfId="0" applyNumberFormat="1" applyFont="1" applyFill="1" applyBorder="1" applyAlignment="1" applyProtection="1">
      <alignment horizontal="center" vertical="center" wrapText="1"/>
    </xf>
    <xf numFmtId="49" fontId="8" fillId="2" borderId="0" xfId="0" applyNumberFormat="1" applyFont="1" applyFill="1" applyBorder="1" applyAlignment="1" applyProtection="1">
      <alignment horizontal="right" vertical="center" wrapText="1"/>
    </xf>
    <xf numFmtId="0" fontId="8" fillId="2" borderId="0" xfId="0" applyNumberFormat="1" applyFont="1" applyFill="1" applyBorder="1" applyAlignment="1" applyProtection="1">
      <alignment horizontal="right" vertical="center" wrapText="1"/>
    </xf>
    <xf numFmtId="0" fontId="9" fillId="3" borderId="19" xfId="0" applyNumberFormat="1" applyFont="1" applyFill="1" applyBorder="1" applyAlignment="1" applyProtection="1">
      <alignment horizontal="center" vertical="center" wrapText="1"/>
    </xf>
    <xf numFmtId="0" fontId="9" fillId="3" borderId="0" xfId="0" applyNumberFormat="1" applyFont="1" applyFill="1" applyBorder="1" applyAlignment="1" applyProtection="1">
      <alignment horizontal="center" vertical="center" wrapText="1"/>
    </xf>
    <xf numFmtId="0" fontId="9" fillId="3" borderId="20" xfId="0" applyNumberFormat="1" applyFont="1" applyFill="1" applyBorder="1" applyAlignment="1" applyProtection="1">
      <alignment horizontal="center" vertical="center" wrapText="1"/>
    </xf>
    <xf numFmtId="0" fontId="8" fillId="2" borderId="20" xfId="0" applyNumberFormat="1" applyFont="1" applyFill="1" applyBorder="1" applyAlignment="1" applyProtection="1">
      <alignment horizontal="right" vertical="center" wrapText="1"/>
    </xf>
    <xf numFmtId="0" fontId="29" fillId="3" borderId="5" xfId="0" applyNumberFormat="1" applyFont="1" applyFill="1" applyBorder="1" applyAlignment="1" applyProtection="1">
      <alignment horizontal="center" vertical="center" wrapText="1"/>
    </xf>
    <xf numFmtId="0" fontId="29" fillId="3" borderId="0" xfId="0" applyNumberFormat="1" applyFont="1" applyFill="1" applyBorder="1" applyAlignment="1" applyProtection="1">
      <alignment horizontal="center" vertical="center" wrapText="1"/>
    </xf>
    <xf numFmtId="49" fontId="5" fillId="2" borderId="0" xfId="0" applyNumberFormat="1" applyFont="1" applyFill="1" applyBorder="1" applyAlignment="1" applyProtection="1">
      <alignment horizontal="center" wrapText="1"/>
    </xf>
    <xf numFmtId="0" fontId="24" fillId="2" borderId="0" xfId="0" applyNumberFormat="1" applyFont="1" applyFill="1" applyBorder="1" applyAlignment="1" applyProtection="1">
      <alignment horizontal="center" wrapText="1"/>
    </xf>
    <xf numFmtId="0" fontId="25" fillId="0" borderId="1" xfId="0" applyNumberFormat="1" applyFont="1" applyBorder="1" applyAlignment="1" applyProtection="1">
      <alignment horizontal="center" wrapText="1"/>
      <protection locked="0"/>
    </xf>
    <xf numFmtId="0" fontId="25" fillId="0" borderId="13" xfId="0" applyNumberFormat="1" applyFont="1" applyBorder="1" applyAlignment="1" applyProtection="1">
      <alignment horizontal="center" wrapText="1"/>
      <protection locked="0"/>
    </xf>
    <xf numFmtId="0" fontId="25" fillId="0" borderId="14" xfId="0" applyNumberFormat="1" applyFont="1" applyBorder="1" applyAlignment="1" applyProtection="1">
      <alignment horizontal="center" wrapText="1"/>
      <protection locked="0"/>
    </xf>
    <xf numFmtId="0" fontId="25" fillId="0" borderId="15" xfId="0" applyNumberFormat="1" applyFont="1" applyBorder="1" applyAlignment="1" applyProtection="1">
      <alignment horizontal="center" wrapText="1"/>
      <protection locked="0"/>
    </xf>
    <xf numFmtId="49" fontId="25" fillId="8" borderId="1" xfId="0" applyNumberFormat="1" applyFont="1" applyFill="1" applyBorder="1" applyAlignment="1" applyProtection="1">
      <alignment horizontal="center" vertical="center" wrapText="1"/>
    </xf>
    <xf numFmtId="49" fontId="28" fillId="2" borderId="9" xfId="0" applyNumberFormat="1" applyFont="1" applyFill="1" applyBorder="1" applyAlignment="1" applyProtection="1">
      <alignment horizontal="center" wrapText="1"/>
    </xf>
    <xf numFmtId="0" fontId="28" fillId="2" borderId="10" xfId="0" applyNumberFormat="1" applyFont="1" applyFill="1" applyBorder="1" applyAlignment="1" applyProtection="1">
      <alignment horizontal="center" wrapText="1"/>
    </xf>
    <xf numFmtId="0" fontId="28" fillId="2" borderId="17" xfId="0" applyNumberFormat="1" applyFont="1" applyFill="1" applyBorder="1" applyAlignment="1" applyProtection="1">
      <alignment horizontal="center" wrapText="1"/>
    </xf>
    <xf numFmtId="0" fontId="29" fillId="2" borderId="11" xfId="0" applyNumberFormat="1" applyFont="1" applyFill="1" applyBorder="1" applyAlignment="1" applyProtection="1">
      <alignment horizontal="center" vertical="center" wrapText="1"/>
      <protection locked="0"/>
    </xf>
    <xf numFmtId="0" fontId="29" fillId="2" borderId="12" xfId="0" applyNumberFormat="1" applyFont="1" applyFill="1" applyBorder="1" applyAlignment="1" applyProtection="1">
      <alignment horizontal="center" vertical="center" wrapText="1"/>
      <protection locked="0"/>
    </xf>
    <xf numFmtId="0" fontId="29" fillId="2" borderId="18" xfId="0" applyNumberFormat="1" applyFont="1" applyFill="1" applyBorder="1" applyAlignment="1" applyProtection="1">
      <alignment horizontal="center" vertical="center" wrapText="1"/>
      <protection locked="0"/>
    </xf>
    <xf numFmtId="0" fontId="9" fillId="8" borderId="0" xfId="0" applyNumberFormat="1" applyFont="1" applyFill="1" applyBorder="1" applyAlignment="1" applyProtection="1">
      <alignment horizontal="center" wrapText="1"/>
    </xf>
    <xf numFmtId="0" fontId="9" fillId="8" borderId="0" xfId="0" applyNumberFormat="1" applyFont="1" applyFill="1" applyBorder="1" applyAlignment="1" applyProtection="1">
      <alignment horizontal="center"/>
    </xf>
    <xf numFmtId="0" fontId="9" fillId="8" borderId="12" xfId="0" applyNumberFormat="1" applyFont="1" applyFill="1" applyBorder="1" applyAlignment="1" applyProtection="1">
      <alignment horizontal="center" wrapText="1"/>
    </xf>
    <xf numFmtId="0" fontId="9" fillId="8" borderId="12" xfId="0" applyNumberFormat="1" applyFont="1" applyFill="1" applyBorder="1" applyAlignment="1" applyProtection="1">
      <alignment horizontal="center"/>
    </xf>
    <xf numFmtId="49" fontId="6" fillId="2" borderId="0" xfId="0" applyNumberFormat="1" applyFont="1" applyFill="1" applyBorder="1" applyAlignment="1" applyProtection="1">
      <alignment horizontal="center" vertical="top" wrapText="1"/>
    </xf>
    <xf numFmtId="0" fontId="6" fillId="2" borderId="0" xfId="0" applyNumberFormat="1" applyFont="1" applyFill="1" applyBorder="1" applyAlignment="1" applyProtection="1">
      <alignment horizontal="center" vertical="top" wrapText="1"/>
    </xf>
    <xf numFmtId="0" fontId="2" fillId="4" borderId="1" xfId="0" applyFont="1" applyFill="1" applyBorder="1" applyAlignment="1" applyProtection="1">
      <alignment horizontal="center" vertical="center"/>
    </xf>
    <xf numFmtId="0" fontId="9" fillId="3" borderId="1" xfId="0" applyFont="1" applyFill="1" applyBorder="1" applyAlignment="1" applyProtection="1">
      <alignment horizontal="center" vertical="center"/>
    </xf>
    <xf numFmtId="0" fontId="2" fillId="4" borderId="1" xfId="0" applyFont="1" applyFill="1" applyBorder="1" applyAlignment="1" applyProtection="1">
      <alignment horizontal="center" vertical="center" wrapText="1"/>
    </xf>
    <xf numFmtId="0" fontId="1" fillId="0" borderId="0" xfId="0" applyFont="1" applyAlignment="1" applyProtection="1">
      <alignment horizontal="left" vertical="center" wrapText="1"/>
    </xf>
    <xf numFmtId="0" fontId="1" fillId="0" borderId="0" xfId="0" applyFont="1" applyAlignment="1" applyProtection="1">
      <alignment horizontal="left" wrapText="1"/>
    </xf>
    <xf numFmtId="0" fontId="1" fillId="0" borderId="0" xfId="0" applyFont="1" applyAlignment="1" applyProtection="1">
      <alignment horizontal="left"/>
    </xf>
    <xf numFmtId="1" fontId="2" fillId="4" borderId="1" xfId="0" applyNumberFormat="1" applyFont="1" applyFill="1" applyBorder="1" applyAlignment="1" applyProtection="1">
      <alignment horizontal="center" vertical="center" wrapText="1"/>
    </xf>
    <xf numFmtId="1" fontId="2" fillId="4" borderId="2" xfId="0" applyNumberFormat="1" applyFont="1" applyFill="1" applyBorder="1" applyAlignment="1" applyProtection="1">
      <alignment horizontal="center" vertical="center" wrapText="1"/>
    </xf>
    <xf numFmtId="1" fontId="2" fillId="4" borderId="3" xfId="0" applyNumberFormat="1" applyFont="1" applyFill="1" applyBorder="1" applyAlignment="1" applyProtection="1">
      <alignment horizontal="center" vertical="center" wrapText="1"/>
    </xf>
    <xf numFmtId="1" fontId="2" fillId="4" borderId="4" xfId="0" applyNumberFormat="1" applyFont="1" applyFill="1" applyBorder="1" applyAlignment="1" applyProtection="1">
      <alignment horizontal="center" vertical="center" wrapText="1"/>
    </xf>
    <xf numFmtId="0" fontId="2" fillId="0" borderId="2" xfId="0" applyFont="1" applyFill="1" applyBorder="1" applyAlignment="1" applyProtection="1">
      <alignment horizontal="center" vertical="center" textRotation="90"/>
    </xf>
    <xf numFmtId="0" fontId="2" fillId="0" borderId="3" xfId="0" applyFont="1" applyFill="1" applyBorder="1" applyAlignment="1" applyProtection="1">
      <alignment horizontal="center" vertical="center" textRotation="90"/>
    </xf>
    <xf numFmtId="0" fontId="2" fillId="0" borderId="4" xfId="0" applyFont="1" applyFill="1" applyBorder="1" applyAlignment="1" applyProtection="1">
      <alignment horizontal="center" vertical="center" textRotation="90"/>
    </xf>
    <xf numFmtId="0" fontId="18" fillId="4" borderId="2" xfId="0" applyFont="1" applyFill="1" applyBorder="1" applyAlignment="1" applyProtection="1">
      <alignment horizontal="center" vertical="center" wrapText="1"/>
    </xf>
    <xf numFmtId="0" fontId="18" fillId="4" borderId="3" xfId="0" applyFont="1" applyFill="1" applyBorder="1" applyAlignment="1" applyProtection="1">
      <alignment horizontal="center" vertical="center" wrapText="1"/>
    </xf>
    <xf numFmtId="0" fontId="18" fillId="4" borderId="4" xfId="0" applyFont="1" applyFill="1" applyBorder="1" applyAlignment="1" applyProtection="1">
      <alignment horizontal="center" vertical="center" wrapText="1"/>
    </xf>
    <xf numFmtId="0" fontId="1" fillId="5" borderId="0" xfId="0" applyFont="1" applyFill="1" applyBorder="1" applyAlignment="1" applyProtection="1">
      <alignment horizontal="center" vertical="center" wrapText="1"/>
    </xf>
    <xf numFmtId="0" fontId="17" fillId="6" borderId="1" xfId="0" applyFont="1" applyFill="1" applyBorder="1" applyAlignment="1" applyProtection="1">
      <alignment horizontal="center" vertical="center" wrapText="1"/>
    </xf>
    <xf numFmtId="0" fontId="9" fillId="7" borderId="1" xfId="0" applyFont="1" applyFill="1" applyBorder="1" applyAlignment="1" applyProtection="1">
      <alignment horizontal="center" vertical="center"/>
    </xf>
    <xf numFmtId="1" fontId="2" fillId="4" borderId="1" xfId="0" applyNumberFormat="1" applyFont="1" applyFill="1" applyBorder="1" applyAlignment="1" applyProtection="1">
      <alignment horizontal="center" vertical="center"/>
    </xf>
    <xf numFmtId="49" fontId="12" fillId="0" borderId="2" xfId="0" applyNumberFormat="1" applyFont="1" applyBorder="1" applyAlignment="1" applyProtection="1">
      <alignment horizontal="center" vertical="center" wrapText="1"/>
    </xf>
    <xf numFmtId="49" fontId="12" fillId="0" borderId="3" xfId="0" applyNumberFormat="1" applyFont="1" applyBorder="1" applyAlignment="1" applyProtection="1">
      <alignment horizontal="center" vertical="center" wrapText="1"/>
    </xf>
    <xf numFmtId="49" fontId="12" fillId="0" borderId="4" xfId="0" applyNumberFormat="1" applyFont="1" applyBorder="1" applyAlignment="1" applyProtection="1">
      <alignment horizontal="center" vertical="center" wrapText="1"/>
    </xf>
    <xf numFmtId="0" fontId="15" fillId="0" borderId="2" xfId="0" applyFont="1" applyFill="1" applyBorder="1" applyAlignment="1" applyProtection="1">
      <alignment horizontal="center" vertical="center" wrapText="1"/>
    </xf>
    <xf numFmtId="0" fontId="15" fillId="0" borderId="3"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 fontId="2" fillId="4" borderId="2" xfId="0" applyNumberFormat="1" applyFont="1" applyFill="1" applyBorder="1" applyAlignment="1" applyProtection="1">
      <alignment horizontal="center" vertical="center"/>
    </xf>
    <xf numFmtId="1" fontId="2" fillId="4" borderId="3" xfId="0" applyNumberFormat="1" applyFont="1" applyFill="1" applyBorder="1" applyAlignment="1" applyProtection="1">
      <alignment horizontal="center" vertical="center"/>
    </xf>
    <xf numFmtId="1" fontId="2" fillId="4" borderId="4" xfId="0" applyNumberFormat="1" applyFont="1" applyFill="1" applyBorder="1" applyAlignment="1" applyProtection="1">
      <alignment horizontal="center" vertical="center"/>
    </xf>
    <xf numFmtId="0" fontId="19" fillId="3" borderId="0" xfId="0" applyNumberFormat="1" applyFont="1" applyFill="1" applyBorder="1" applyAlignment="1" applyProtection="1">
      <alignment horizontal="left" vertical="center" wrapText="1"/>
    </xf>
    <xf numFmtId="0" fontId="19" fillId="3" borderId="0" xfId="0" applyNumberFormat="1" applyFont="1" applyFill="1" applyBorder="1" applyAlignment="1" applyProtection="1">
      <alignment horizontal="center" vertical="center" wrapText="1"/>
    </xf>
    <xf numFmtId="0" fontId="16" fillId="3" borderId="5" xfId="0" applyNumberFormat="1" applyFont="1" applyFill="1" applyBorder="1" applyAlignment="1" applyProtection="1">
      <alignment horizontal="center" vertical="center" wrapText="1"/>
    </xf>
    <xf numFmtId="0" fontId="16" fillId="3" borderId="0" xfId="0" applyNumberFormat="1" applyFont="1" applyFill="1" applyBorder="1" applyAlignment="1" applyProtection="1">
      <alignment horizontal="center" vertical="center" wrapText="1"/>
    </xf>
    <xf numFmtId="14" fontId="0" fillId="0" borderId="0" xfId="0" applyNumberFormat="1" applyFont="1" applyAlignment="1">
      <alignment horizontal="center" vertical="center"/>
    </xf>
  </cellXfs>
  <cellStyles count="4">
    <cellStyle name="Normal" xfId="0" builtinId="0"/>
    <cellStyle name="Normal 2" xfId="3"/>
    <cellStyle name="Porcentaje" xfId="1" builtinId="5"/>
    <cellStyle name="Porcentaje 2" xfId="2"/>
  </cellStyles>
  <dxfs count="0"/>
  <tableStyles count="0" defaultPivotStyle="PivotStyleMedium7"/>
  <colors>
    <indexedColors>
      <rgbColor rgb="00000000"/>
      <rgbColor rgb="00FFFFFF"/>
      <rgbColor rgb="00FF0000"/>
      <rgbColor rgb="0000FF00"/>
      <rgbColor rgb="000000FF"/>
      <rgbColor rgb="00FFFF00"/>
      <rgbColor rgb="00FF00FF"/>
      <rgbColor rgb="0000FFFF"/>
      <rgbColor rgb="00000000"/>
      <rgbColor rgb="00FFFFFF"/>
      <rgbColor rgb="00AAAAAA"/>
      <rgbColor rgb="007F7F7F"/>
      <rgbColor rgb="00171717"/>
      <rgbColor rgb="00E7E6E6"/>
      <rgbColor rgb="000070C0"/>
      <rgbColor rgb="00FF0000"/>
      <rgbColor rgb="00F2F2F2"/>
      <rgbColor rgb="00C0C0C0"/>
      <rgbColor rgb="00393939"/>
      <rgbColor rgb="00CFCFCF"/>
      <rgbColor rgb="00D9D9D9"/>
      <rgbColor rgb="00ADACAC"/>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theme" Target="theme/theme1.xml"/><Relationship Id="rId6" Type="http://schemas.openxmlformats.org/officeDocument/2006/relationships/styles" Target="styles.xml"/><Relationship Id="rId7" Type="http://schemas.openxmlformats.org/officeDocument/2006/relationships/sharedStrings" Target="sharedStrings.xml"/><Relationship Id="rId8"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100262</xdr:colOff>
      <xdr:row>0</xdr:row>
      <xdr:rowOff>233951</xdr:rowOff>
    </xdr:from>
    <xdr:to>
      <xdr:col>8</xdr:col>
      <xdr:colOff>331663</xdr:colOff>
      <xdr:row>4</xdr:row>
      <xdr:rowOff>133683</xdr:rowOff>
    </xdr:to>
    <xdr:pic>
      <xdr:nvPicPr>
        <xdr:cNvPr id="4" name="Imagen 3">
          <a:extLst>
            <a:ext uri="{FF2B5EF4-FFF2-40B4-BE49-F238E27FC236}">
              <a16:creationId xmlns:a16="http://schemas.microsoft.com/office/drawing/2014/main" xmlns="" id="{00000000-0008-0000-0000-000004000000}"/>
            </a:ext>
          </a:extLst>
        </xdr:cNvPr>
        <xdr:cNvPicPr>
          <a:picLocks noChangeAspect="1"/>
        </xdr:cNvPicPr>
      </xdr:nvPicPr>
      <xdr:blipFill>
        <a:blip xmlns:r="http://schemas.openxmlformats.org/officeDocument/2006/relationships" r:embed="rId1"/>
        <a:stretch>
          <a:fillRect/>
        </a:stretch>
      </xdr:blipFill>
      <xdr:spPr>
        <a:xfrm>
          <a:off x="414020" y="233680"/>
          <a:ext cx="5789930" cy="131889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158750</xdr:colOff>
      <xdr:row>0</xdr:row>
      <xdr:rowOff>70555</xdr:rowOff>
    </xdr:from>
    <xdr:to>
      <xdr:col>10</xdr:col>
      <xdr:colOff>602768</xdr:colOff>
      <xdr:row>4</xdr:row>
      <xdr:rowOff>77531</xdr:rowOff>
    </xdr:to>
    <xdr:pic>
      <xdr:nvPicPr>
        <xdr:cNvPr id="3" name="Imagen 2">
          <a:extLst>
            <a:ext uri="{FF2B5EF4-FFF2-40B4-BE49-F238E27FC236}">
              <a16:creationId xmlns:a16="http://schemas.microsoft.com/office/drawing/2014/main" xmlns="" id="{00000000-0008-0000-0100-000003000000}"/>
            </a:ext>
          </a:extLst>
        </xdr:cNvPr>
        <xdr:cNvPicPr>
          <a:picLocks noChangeAspect="1"/>
        </xdr:cNvPicPr>
      </xdr:nvPicPr>
      <xdr:blipFill>
        <a:blip xmlns:r="http://schemas.openxmlformats.org/officeDocument/2006/relationships" r:embed="rId1"/>
        <a:stretch>
          <a:fillRect/>
        </a:stretch>
      </xdr:blipFill>
      <xdr:spPr>
        <a:xfrm>
          <a:off x="454025" y="70485"/>
          <a:ext cx="5758815" cy="133096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457200</xdr:colOff>
      <xdr:row>0</xdr:row>
      <xdr:rowOff>247650</xdr:rowOff>
    </xdr:from>
    <xdr:to>
      <xdr:col>3</xdr:col>
      <xdr:colOff>496090</xdr:colOff>
      <xdr:row>4</xdr:row>
      <xdr:rowOff>38100</xdr:rowOff>
    </xdr:to>
    <xdr:pic>
      <xdr:nvPicPr>
        <xdr:cNvPr id="3" name="Imagen 2">
          <a:extLst>
            <a:ext uri="{FF2B5EF4-FFF2-40B4-BE49-F238E27FC236}">
              <a16:creationId xmlns:a16="http://schemas.microsoft.com/office/drawing/2014/main" xmlns="" id="{00000000-0008-0000-0200-000003000000}"/>
            </a:ext>
          </a:extLst>
        </xdr:cNvPr>
        <xdr:cNvPicPr>
          <a:picLocks noChangeAspect="1"/>
        </xdr:cNvPicPr>
      </xdr:nvPicPr>
      <xdr:blipFill>
        <a:blip xmlns:r="http://schemas.openxmlformats.org/officeDocument/2006/relationships" r:embed="rId1"/>
        <a:stretch>
          <a:fillRect/>
        </a:stretch>
      </xdr:blipFill>
      <xdr:spPr>
        <a:xfrm>
          <a:off x="457200" y="247650"/>
          <a:ext cx="6982460" cy="14097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111126</xdr:colOff>
      <xdr:row>0</xdr:row>
      <xdr:rowOff>142876</xdr:rowOff>
    </xdr:from>
    <xdr:to>
      <xdr:col>4</xdr:col>
      <xdr:colOff>674064</xdr:colOff>
      <xdr:row>4</xdr:row>
      <xdr:rowOff>1</xdr:rowOff>
    </xdr:to>
    <xdr:pic>
      <xdr:nvPicPr>
        <xdr:cNvPr id="3" name="Imagen 2">
          <a:extLst>
            <a:ext uri="{FF2B5EF4-FFF2-40B4-BE49-F238E27FC236}">
              <a16:creationId xmlns:a16="http://schemas.microsoft.com/office/drawing/2014/main" xmlns="" id="{00000000-0008-0000-0300-000003000000}"/>
            </a:ext>
          </a:extLst>
        </xdr:cNvPr>
        <xdr:cNvPicPr>
          <a:picLocks noChangeAspect="1"/>
        </xdr:cNvPicPr>
      </xdr:nvPicPr>
      <xdr:blipFill>
        <a:blip xmlns:r="http://schemas.openxmlformats.org/officeDocument/2006/relationships" r:embed="rId1"/>
        <a:stretch>
          <a:fillRect/>
        </a:stretch>
      </xdr:blipFill>
      <xdr:spPr>
        <a:xfrm>
          <a:off x="111125" y="142875"/>
          <a:ext cx="4077335" cy="962025"/>
        </a:xfrm>
        <a:prstGeom prst="rect">
          <a:avLst/>
        </a:prstGeom>
      </xdr:spPr>
    </xdr:pic>
    <xdr:clientData/>
  </xdr:twoCellAnchor>
</xdr:wsDr>
</file>

<file path=xl/theme/theme1.xml><?xml version="1.0" encoding="utf-8"?>
<a:theme xmlns:a="http://schemas.openxmlformats.org/drawingml/2006/main" name="Tema de Office">
  <a:themeElements>
    <a:clrScheme name="Tema de Office">
      <a:dk1>
        <a:srgbClr val="000000"/>
      </a:dk1>
      <a:lt1>
        <a:srgbClr val="FFFFFF"/>
      </a:lt1>
      <a:dk2>
        <a:srgbClr val="A7A7A7"/>
      </a:dk2>
      <a:lt2>
        <a:srgbClr val="535353"/>
      </a:lt2>
      <a:accent1>
        <a:srgbClr val="5B9BD5"/>
      </a:accent1>
      <a:accent2>
        <a:srgbClr val="ED7D31"/>
      </a:accent2>
      <a:accent3>
        <a:srgbClr val="A5A5A5"/>
      </a:accent3>
      <a:accent4>
        <a:srgbClr val="FFC000"/>
      </a:accent4>
      <a:accent5>
        <a:srgbClr val="4472C4"/>
      </a:accent5>
      <a:accent6>
        <a:srgbClr val="70AD47"/>
      </a:accent6>
      <a:hlink>
        <a:srgbClr val="0000FF"/>
      </a:hlink>
      <a:folHlink>
        <a:srgbClr val="FF00FF"/>
      </a:folHlink>
    </a:clrScheme>
    <a:fontScheme name="Tema de Office">
      <a:majorFont>
        <a:latin typeface="Helvetica"/>
        <a:ea typeface="Helvetica"/>
        <a:cs typeface="Helvetica"/>
      </a:majorFont>
      <a:minorFont>
        <a:latin typeface="Helvetica"/>
        <a:ea typeface="Helvetica"/>
        <a:cs typeface="Helvetica"/>
      </a:minorFont>
    </a:fontScheme>
    <a:fmtScheme name="Tema de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12700" cap="flat">
          <a:solidFill>
            <a:schemeClr val="accent1"/>
          </a:solidFill>
          <a:prstDash val="solid"/>
          <a:miter lim="800000"/>
        </a:ln>
      </a:spPr>
      <a:bodyPr rot="0" spcFirstLastPara="1" vertOverflow="overflow" horzOverflow="overflow" vert="horz" wrap="square" lIns="45719" tIns="45719" rIns="45719" bIns="45719"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defRPr kumimoji="0" sz="1100" b="0" i="0" u="none" strike="noStrike" cap="none" spc="0" normalizeH="0" baseline="0">
            <a:ln>
              <a:noFill/>
            </a:ln>
            <a:solidFill>
              <a:srgbClr val="000000"/>
            </a:solidFill>
            <a:effectLst/>
            <a:uFillTx/>
            <a:latin typeface="Calibri" panose="020F0502020204030204"/>
            <a:ea typeface="Calibri" panose="020F0502020204030204"/>
            <a:cs typeface="Calibri" panose="020F0502020204030204"/>
            <a:sym typeface="Calibri" panose="020F0502020204030204"/>
          </a:defRPr>
        </a:defPPr>
        <a:lvl1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12700" cap="flat">
          <a:solidFill>
            <a:schemeClr val="accent1"/>
          </a:solidFill>
          <a:prstDash val="solid"/>
          <a:miter lim="800000"/>
        </a:ln>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defRPr kumimoji="0" sz="1100" b="0" i="0" u="none" strike="noStrike" cap="none" spc="0" normalizeH="0" baseline="0">
            <a:ln>
              <a:noFill/>
            </a:ln>
            <a:solidFill>
              <a:srgbClr val="000000"/>
            </a:solidFill>
            <a:effectLst/>
            <a:uFillTx/>
            <a:latin typeface="Calibri" panose="020F0502020204030204"/>
            <a:ea typeface="Calibri" panose="020F0502020204030204"/>
            <a:cs typeface="Calibri" panose="020F0502020204030204"/>
            <a:sym typeface="Calibri" panose="020F0502020204030204"/>
          </a:defRPr>
        </a:defPPr>
        <a:lvl1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JB38"/>
  <sheetViews>
    <sheetView showGridLines="0" topLeftCell="I14" zoomScale="85" zoomScaleNormal="85" zoomScaleSheetLayoutView="25" zoomScalePageLayoutView="85" workbookViewId="0">
      <selection activeCell="X21" sqref="X21"/>
    </sheetView>
  </sheetViews>
  <sheetFormatPr baseColWidth="10" defaultColWidth="10.83203125" defaultRowHeight="15" customHeight="1" x14ac:dyDescent="0.15"/>
  <cols>
    <col min="1" max="1" width="4.6640625" style="58" customWidth="1"/>
    <col min="2" max="2" width="10.5" style="58" customWidth="1"/>
    <col min="3" max="3" width="23" style="58" customWidth="1"/>
    <col min="4" max="4" width="15.5" style="58" customWidth="1"/>
    <col min="5" max="5" width="12.1640625" style="154" customWidth="1"/>
    <col min="6" max="6" width="9.33203125" style="58" customWidth="1"/>
    <col min="7" max="7" width="4.33203125" style="155" customWidth="1"/>
    <col min="8" max="12" width="8.6640625" style="58" customWidth="1"/>
    <col min="13" max="13" width="10.5" style="58" customWidth="1"/>
    <col min="14" max="16" width="8.5" style="58" customWidth="1"/>
    <col min="17" max="17" width="12.83203125" style="58" customWidth="1"/>
    <col min="18" max="19" width="8.6640625" style="58" customWidth="1"/>
    <col min="20" max="20" width="9.5" style="58" customWidth="1"/>
    <col min="21" max="21" width="10.5" style="58" customWidth="1"/>
    <col min="22" max="22" width="11" style="58" customWidth="1"/>
    <col min="23" max="24" width="12.1640625" style="58" customWidth="1"/>
    <col min="25" max="27" width="11" style="58" customWidth="1"/>
    <col min="28" max="28" width="12.6640625" style="58" customWidth="1"/>
    <col min="29" max="30" width="11" style="58" customWidth="1"/>
    <col min="31" max="31" width="1.83203125" style="58" customWidth="1"/>
    <col min="32" max="262" width="10.83203125" style="58" customWidth="1"/>
    <col min="263" max="16384" width="10.83203125" style="7"/>
  </cols>
  <sheetData>
    <row r="1" spans="1:34" ht="20.25" customHeight="1" x14ac:dyDescent="0.25">
      <c r="A1" s="275"/>
      <c r="B1" s="275"/>
      <c r="C1" s="275"/>
      <c r="D1" s="275"/>
      <c r="E1" s="275"/>
      <c r="F1" s="275"/>
      <c r="G1" s="275"/>
      <c r="H1" s="275"/>
      <c r="I1" s="275"/>
      <c r="J1" s="275"/>
      <c r="K1" s="275"/>
      <c r="L1" s="275"/>
      <c r="M1" s="275"/>
      <c r="N1" s="275"/>
      <c r="O1" s="275"/>
      <c r="P1" s="275"/>
      <c r="Q1" s="275"/>
      <c r="R1" s="275"/>
      <c r="S1" s="275"/>
      <c r="T1" s="275"/>
      <c r="U1" s="275"/>
      <c r="V1" s="275"/>
      <c r="W1" s="275"/>
      <c r="X1" s="275"/>
      <c r="Y1" s="275"/>
      <c r="Z1" s="275"/>
      <c r="AA1" s="275"/>
      <c r="AB1" s="275"/>
      <c r="AC1" s="275"/>
      <c r="AD1" s="275"/>
    </row>
    <row r="2" spans="1:34" ht="27" customHeight="1" x14ac:dyDescent="0.25">
      <c r="A2" s="275" t="s">
        <v>0</v>
      </c>
      <c r="B2" s="275"/>
      <c r="C2" s="275"/>
      <c r="D2" s="275"/>
      <c r="E2" s="275"/>
      <c r="F2" s="275"/>
      <c r="G2" s="275"/>
      <c r="H2" s="275"/>
      <c r="I2" s="275"/>
      <c r="J2" s="275"/>
      <c r="K2" s="275"/>
      <c r="L2" s="275"/>
      <c r="M2" s="275"/>
      <c r="N2" s="275"/>
      <c r="O2" s="275"/>
      <c r="P2" s="275"/>
      <c r="Q2" s="275"/>
      <c r="R2" s="275"/>
      <c r="S2" s="275"/>
      <c r="T2" s="275"/>
      <c r="U2" s="275"/>
      <c r="V2" s="275"/>
      <c r="W2" s="275"/>
      <c r="X2" s="275"/>
      <c r="Y2" s="275"/>
      <c r="Z2" s="275"/>
      <c r="AA2" s="275"/>
      <c r="AB2" s="275"/>
      <c r="AC2" s="275"/>
      <c r="AD2" s="275"/>
    </row>
    <row r="3" spans="1:34" ht="30.75" customHeight="1" x14ac:dyDescent="0.25">
      <c r="A3" s="275" t="s">
        <v>1</v>
      </c>
      <c r="B3" s="275"/>
      <c r="C3" s="275"/>
      <c r="D3" s="275"/>
      <c r="E3" s="275"/>
      <c r="F3" s="275"/>
      <c r="G3" s="275"/>
      <c r="H3" s="275"/>
      <c r="I3" s="275"/>
      <c r="J3" s="275"/>
      <c r="K3" s="275"/>
      <c r="L3" s="275"/>
      <c r="M3" s="275"/>
      <c r="N3" s="275"/>
      <c r="O3" s="275"/>
      <c r="P3" s="275"/>
      <c r="Q3" s="275"/>
      <c r="R3" s="275"/>
      <c r="S3" s="275"/>
      <c r="T3" s="275"/>
      <c r="U3" s="275"/>
      <c r="V3" s="275"/>
      <c r="W3" s="275"/>
      <c r="X3" s="275"/>
      <c r="Y3" s="275"/>
      <c r="Z3" s="275"/>
      <c r="AA3" s="275"/>
      <c r="AB3" s="275"/>
      <c r="AC3" s="275"/>
      <c r="AD3" s="275"/>
    </row>
    <row r="4" spans="1:34" ht="33.75" customHeight="1" x14ac:dyDescent="0.25">
      <c r="A4" s="276" t="s">
        <v>2</v>
      </c>
      <c r="B4" s="276"/>
      <c r="C4" s="276"/>
      <c r="D4" s="276"/>
      <c r="E4" s="276"/>
      <c r="F4" s="276"/>
      <c r="G4" s="276"/>
      <c r="H4" s="276"/>
      <c r="I4" s="276"/>
      <c r="J4" s="276"/>
      <c r="K4" s="276"/>
      <c r="L4" s="276"/>
      <c r="M4" s="276"/>
      <c r="N4" s="276"/>
      <c r="O4" s="276"/>
      <c r="P4" s="276"/>
      <c r="Q4" s="276"/>
      <c r="R4" s="276"/>
      <c r="S4" s="276"/>
      <c r="T4" s="276"/>
      <c r="U4" s="276"/>
      <c r="V4" s="276"/>
      <c r="W4" s="276"/>
      <c r="X4" s="276"/>
      <c r="Y4" s="276"/>
      <c r="Z4" s="276"/>
      <c r="AA4" s="276"/>
      <c r="AB4" s="276"/>
      <c r="AC4" s="276"/>
      <c r="AD4" s="276"/>
    </row>
    <row r="5" spans="1:34" ht="26.25" customHeight="1" x14ac:dyDescent="0.25">
      <c r="A5" s="276" t="s">
        <v>3</v>
      </c>
      <c r="B5" s="277"/>
      <c r="C5" s="277"/>
      <c r="D5" s="277"/>
      <c r="E5" s="277"/>
      <c r="F5" s="277"/>
      <c r="G5" s="277"/>
      <c r="H5" s="277"/>
      <c r="I5" s="277"/>
      <c r="J5" s="278"/>
      <c r="K5" s="278"/>
      <c r="L5" s="278"/>
      <c r="M5" s="278"/>
      <c r="N5" s="278"/>
      <c r="O5" s="278"/>
      <c r="P5" s="278"/>
      <c r="Q5" s="278"/>
      <c r="R5" s="278"/>
      <c r="S5" s="278"/>
      <c r="T5" s="278"/>
      <c r="U5" s="277"/>
      <c r="V5" s="278"/>
      <c r="W5" s="278"/>
      <c r="X5" s="277"/>
      <c r="Y5" s="277"/>
      <c r="Z5" s="277"/>
      <c r="AA5" s="277"/>
      <c r="AB5" s="277"/>
      <c r="AC5" s="277"/>
      <c r="AD5" s="277"/>
    </row>
    <row r="6" spans="1:34" ht="60.75" customHeight="1" x14ac:dyDescent="0.25">
      <c r="A6" s="85"/>
      <c r="B6" s="270"/>
      <c r="C6" s="270"/>
      <c r="D6" s="270"/>
      <c r="E6" s="270"/>
      <c r="F6" s="86"/>
      <c r="G6" s="156"/>
      <c r="H6" s="122"/>
      <c r="I6" s="122"/>
      <c r="J6" s="122"/>
      <c r="K6" s="122"/>
      <c r="L6" s="122"/>
      <c r="M6" s="122"/>
      <c r="N6" s="122"/>
      <c r="O6" s="122"/>
      <c r="P6" s="122"/>
      <c r="Q6" s="122"/>
      <c r="R6" s="122"/>
      <c r="S6" s="122"/>
      <c r="T6" s="122"/>
      <c r="U6" s="271"/>
      <c r="V6" s="271"/>
      <c r="W6" s="271"/>
      <c r="X6" s="271"/>
      <c r="Y6" s="271"/>
      <c r="Z6" s="271"/>
      <c r="AA6" s="271"/>
      <c r="AB6" s="271"/>
      <c r="AC6" s="271"/>
      <c r="AD6" s="144"/>
    </row>
    <row r="7" spans="1:34" ht="29.25" customHeight="1" x14ac:dyDescent="0.2">
      <c r="A7" s="264" t="s">
        <v>4</v>
      </c>
      <c r="B7" s="264"/>
      <c r="C7" s="272" t="s">
        <v>5</v>
      </c>
      <c r="D7" s="273"/>
      <c r="E7" s="273"/>
      <c r="F7" s="274"/>
      <c r="G7" s="156"/>
      <c r="H7" s="267" t="s">
        <v>6</v>
      </c>
      <c r="I7" s="268"/>
      <c r="J7" s="268"/>
      <c r="K7" s="268"/>
      <c r="L7" s="268"/>
      <c r="M7" s="181">
        <v>31</v>
      </c>
      <c r="N7" s="122"/>
      <c r="O7" s="122"/>
      <c r="P7" s="122"/>
      <c r="Q7" s="269" t="s">
        <v>7</v>
      </c>
      <c r="R7" s="269"/>
      <c r="S7" s="269"/>
      <c r="T7" s="269"/>
      <c r="U7" s="269"/>
      <c r="V7" s="269"/>
      <c r="W7" s="269"/>
      <c r="X7" s="181">
        <v>0</v>
      </c>
      <c r="Y7" s="124"/>
      <c r="Z7" s="211"/>
      <c r="AA7" s="211"/>
      <c r="AC7" s="212"/>
      <c r="AD7" s="212"/>
    </row>
    <row r="8" spans="1:34" ht="24" customHeight="1" x14ac:dyDescent="0.2">
      <c r="A8" s="264" t="s">
        <v>8</v>
      </c>
      <c r="B8" s="264"/>
      <c r="C8" s="265" t="s">
        <v>329</v>
      </c>
      <c r="D8" s="266"/>
      <c r="E8" s="266"/>
      <c r="F8" s="266"/>
      <c r="G8" s="156"/>
      <c r="H8" s="267" t="s">
        <v>9</v>
      </c>
      <c r="I8" s="268"/>
      <c r="J8" s="268"/>
      <c r="K8" s="268"/>
      <c r="L8" s="268"/>
      <c r="M8" s="181">
        <v>62</v>
      </c>
      <c r="N8" s="122"/>
      <c r="O8" s="122"/>
      <c r="P8" s="122"/>
      <c r="Q8" s="269" t="s">
        <v>10</v>
      </c>
      <c r="R8" s="269"/>
      <c r="S8" s="269"/>
      <c r="T8" s="269"/>
      <c r="U8" s="269"/>
      <c r="V8" s="269"/>
      <c r="W8" s="269"/>
      <c r="X8" s="194" t="e">
        <f>P30/X7</f>
        <v>#DIV/0!</v>
      </c>
      <c r="Y8" s="124"/>
      <c r="Z8" s="213"/>
      <c r="AA8" s="214"/>
      <c r="AD8" s="212"/>
    </row>
    <row r="9" spans="1:34" ht="34.5" customHeight="1" x14ac:dyDescent="0.25">
      <c r="A9" s="85"/>
      <c r="B9" s="157"/>
      <c r="C9" s="87"/>
      <c r="D9" s="87"/>
      <c r="E9" s="158"/>
      <c r="F9" s="87"/>
      <c r="G9" s="156"/>
      <c r="H9" s="267" t="s">
        <v>11</v>
      </c>
      <c r="I9" s="268"/>
      <c r="J9" s="268"/>
      <c r="K9" s="268"/>
      <c r="L9" s="268"/>
      <c r="M9" s="181">
        <v>14</v>
      </c>
      <c r="N9" s="122"/>
      <c r="O9" s="122"/>
      <c r="P9" s="122"/>
      <c r="Q9" s="195" t="s">
        <v>12</v>
      </c>
      <c r="R9" s="196">
        <f>H30</f>
        <v>107</v>
      </c>
      <c r="S9" s="197" t="s">
        <v>13</v>
      </c>
      <c r="T9" s="198">
        <f>M10</f>
        <v>107</v>
      </c>
      <c r="U9" s="199" t="s">
        <v>14</v>
      </c>
      <c r="V9" s="200">
        <f>K30+L30+M30</f>
        <v>107</v>
      </c>
      <c r="W9" s="199" t="s">
        <v>15</v>
      </c>
      <c r="X9" s="200">
        <f>N30</f>
        <v>0</v>
      </c>
      <c r="Y9" s="124"/>
      <c r="Z9" s="213"/>
      <c r="AA9" s="214"/>
      <c r="AC9" s="212"/>
      <c r="AD9" s="212"/>
    </row>
    <row r="10" spans="1:34" ht="30" customHeight="1" x14ac:dyDescent="0.25">
      <c r="A10" s="85"/>
      <c r="B10" s="157"/>
      <c r="C10" s="87"/>
      <c r="D10" s="87"/>
      <c r="E10" s="158"/>
      <c r="F10" s="87"/>
      <c r="G10" s="156"/>
      <c r="L10" s="182" t="s">
        <v>16</v>
      </c>
      <c r="M10" s="183">
        <f>SUM(M7:M9)</f>
        <v>107</v>
      </c>
      <c r="N10" s="183">
        <f>+M10-H30</f>
        <v>0</v>
      </c>
      <c r="P10" s="122"/>
      <c r="Q10" s="247" t="s">
        <v>17</v>
      </c>
      <c r="R10" s="248"/>
      <c r="S10" s="248"/>
      <c r="T10" s="201">
        <f>T9/R9</f>
        <v>1</v>
      </c>
      <c r="U10" s="202" t="s">
        <v>18</v>
      </c>
      <c r="V10" s="201">
        <f>V9/R9</f>
        <v>1</v>
      </c>
      <c r="W10" s="202" t="s">
        <v>19</v>
      </c>
      <c r="X10" s="201">
        <f>X9/R9</f>
        <v>0</v>
      </c>
      <c r="Y10" s="124"/>
      <c r="Z10" s="213"/>
      <c r="AA10" s="215"/>
    </row>
    <row r="11" spans="1:34" ht="41.25" customHeight="1" x14ac:dyDescent="0.25">
      <c r="A11" s="85"/>
      <c r="B11" s="157"/>
      <c r="C11" s="87"/>
      <c r="D11" s="87"/>
      <c r="E11" s="158"/>
      <c r="F11" s="87"/>
      <c r="G11" s="156"/>
      <c r="L11" s="182"/>
      <c r="M11" s="184"/>
      <c r="N11" s="184"/>
      <c r="O11" s="148"/>
      <c r="P11" s="185"/>
      <c r="Q11" s="203"/>
      <c r="R11" s="203"/>
      <c r="S11" s="203"/>
      <c r="T11" s="204"/>
      <c r="U11" s="203"/>
      <c r="V11" s="204"/>
      <c r="W11" s="203"/>
      <c r="X11" s="204"/>
      <c r="Y11" s="124"/>
      <c r="Z11" s="216"/>
      <c r="AA11" s="184"/>
    </row>
    <row r="12" spans="1:34" ht="33.75" customHeight="1" x14ac:dyDescent="0.15">
      <c r="A12" s="89"/>
      <c r="B12" s="249" t="s">
        <v>20</v>
      </c>
      <c r="C12" s="250"/>
      <c r="D12" s="250"/>
      <c r="E12" s="250"/>
      <c r="F12" s="250"/>
      <c r="G12" s="250"/>
      <c r="H12" s="250"/>
      <c r="I12" s="250"/>
      <c r="J12" s="251"/>
      <c r="K12" s="251"/>
      <c r="L12" s="251"/>
      <c r="M12" s="251"/>
      <c r="N12" s="251"/>
      <c r="O12" s="251"/>
      <c r="P12" s="251"/>
      <c r="Q12" s="251"/>
      <c r="R12" s="251"/>
      <c r="S12" s="251"/>
      <c r="T12" s="251"/>
      <c r="U12" s="250"/>
      <c r="V12" s="251"/>
      <c r="W12" s="251"/>
      <c r="X12" s="251"/>
      <c r="Y12" s="250"/>
      <c r="Z12" s="250"/>
      <c r="AA12" s="250"/>
      <c r="AB12" s="250"/>
      <c r="AC12" s="250"/>
      <c r="AD12" s="250"/>
      <c r="AH12" s="220"/>
    </row>
    <row r="13" spans="1:34" ht="33.75" customHeight="1" x14ac:dyDescent="0.15">
      <c r="A13" s="89"/>
      <c r="B13" s="249" t="s">
        <v>21</v>
      </c>
      <c r="C13" s="250"/>
      <c r="D13" s="250"/>
      <c r="E13" s="250"/>
      <c r="F13" s="250"/>
      <c r="G13" s="250"/>
      <c r="H13" s="250"/>
      <c r="I13" s="250"/>
      <c r="J13" s="251"/>
      <c r="K13" s="251"/>
      <c r="L13" s="251"/>
      <c r="M13" s="251"/>
      <c r="N13" s="251"/>
      <c r="O13" s="251"/>
      <c r="P13" s="251"/>
      <c r="Q13" s="251"/>
      <c r="R13" s="251"/>
      <c r="S13" s="251"/>
      <c r="T13" s="251"/>
      <c r="U13" s="250"/>
      <c r="V13" s="251"/>
      <c r="W13" s="251"/>
      <c r="X13" s="251"/>
      <c r="Y13" s="250"/>
      <c r="Z13" s="250"/>
      <c r="AA13" s="250"/>
      <c r="AB13" s="250"/>
      <c r="AC13" s="250"/>
      <c r="AD13" s="250"/>
      <c r="AE13" s="217"/>
    </row>
    <row r="14" spans="1:34" ht="27" customHeight="1" x14ac:dyDescent="0.15">
      <c r="A14" s="89"/>
      <c r="B14" s="261" t="s">
        <v>22</v>
      </c>
      <c r="C14" s="261"/>
      <c r="D14" s="261"/>
      <c r="E14" s="261"/>
      <c r="F14" s="262" t="s">
        <v>23</v>
      </c>
      <c r="G14" s="261"/>
      <c r="H14" s="261"/>
      <c r="I14" s="261"/>
      <c r="J14" s="261"/>
      <c r="K14" s="261"/>
      <c r="L14" s="261"/>
      <c r="M14" s="261"/>
      <c r="N14" s="261"/>
      <c r="O14" s="261"/>
      <c r="P14" s="261"/>
      <c r="Q14" s="261"/>
      <c r="R14" s="261"/>
      <c r="S14" s="261"/>
      <c r="T14" s="261"/>
      <c r="U14" s="263"/>
      <c r="V14" s="252" t="s">
        <v>24</v>
      </c>
      <c r="W14" s="253"/>
      <c r="X14" s="253"/>
      <c r="Y14" s="253"/>
      <c r="Z14" s="254"/>
      <c r="AA14" s="254"/>
      <c r="AB14" s="254"/>
      <c r="AC14" s="254"/>
      <c r="AD14" s="254"/>
      <c r="AE14" s="217"/>
    </row>
    <row r="15" spans="1:34" ht="34.5" customHeight="1" x14ac:dyDescent="0.15">
      <c r="A15" s="90"/>
      <c r="B15" s="261"/>
      <c r="C15" s="261"/>
      <c r="D15" s="261"/>
      <c r="E15" s="261"/>
      <c r="F15" s="262"/>
      <c r="G15" s="261"/>
      <c r="H15" s="261"/>
      <c r="I15" s="261"/>
      <c r="J15" s="261"/>
      <c r="K15" s="261"/>
      <c r="L15" s="261"/>
      <c r="M15" s="261"/>
      <c r="N15" s="261"/>
      <c r="O15" s="261"/>
      <c r="P15" s="261"/>
      <c r="Q15" s="261"/>
      <c r="R15" s="261"/>
      <c r="S15" s="261"/>
      <c r="T15" s="261"/>
      <c r="U15" s="263"/>
      <c r="V15" s="255" t="s">
        <v>25</v>
      </c>
      <c r="W15" s="256"/>
      <c r="X15" s="257"/>
      <c r="Y15" s="255" t="s">
        <v>26</v>
      </c>
      <c r="Z15" s="258"/>
      <c r="AA15" s="258"/>
      <c r="AB15" s="257"/>
      <c r="AC15" s="259" t="s">
        <v>27</v>
      </c>
      <c r="AD15" s="260"/>
      <c r="AE15" s="217"/>
    </row>
    <row r="16" spans="1:34" ht="8" customHeight="1" x14ac:dyDescent="0.15">
      <c r="A16" s="90"/>
      <c r="B16" s="159"/>
      <c r="C16" s="159"/>
      <c r="D16" s="159"/>
      <c r="E16" s="160"/>
      <c r="F16" s="9"/>
      <c r="G16" s="161"/>
      <c r="H16" s="9"/>
      <c r="I16" s="9"/>
      <c r="J16" s="9"/>
      <c r="K16" s="9"/>
      <c r="L16" s="9"/>
      <c r="M16" s="9"/>
      <c r="N16" s="9"/>
      <c r="O16" s="9"/>
      <c r="P16" s="9"/>
      <c r="Q16" s="9"/>
      <c r="R16" s="9"/>
      <c r="S16" s="9"/>
      <c r="T16" s="9"/>
      <c r="U16" s="9"/>
      <c r="V16" s="159"/>
      <c r="W16" s="159"/>
      <c r="X16" s="159"/>
      <c r="Y16" s="159"/>
      <c r="Z16" s="159"/>
      <c r="AA16" s="159"/>
      <c r="AB16" s="159"/>
      <c r="AC16" s="218"/>
      <c r="AD16" s="218"/>
    </row>
    <row r="17" spans="1:262" ht="36" customHeight="1" x14ac:dyDescent="0.15">
      <c r="A17" s="162"/>
      <c r="B17" s="242" t="s">
        <v>28</v>
      </c>
      <c r="C17" s="242" t="s">
        <v>29</v>
      </c>
      <c r="D17" s="242" t="s">
        <v>30</v>
      </c>
      <c r="E17" s="238" t="s">
        <v>31</v>
      </c>
      <c r="F17" s="237" t="s">
        <v>32</v>
      </c>
      <c r="G17" s="245" t="s">
        <v>33</v>
      </c>
      <c r="H17" s="237" t="s">
        <v>34</v>
      </c>
      <c r="I17" s="237"/>
      <c r="J17" s="237"/>
      <c r="K17" s="237"/>
      <c r="L17" s="237"/>
      <c r="M17" s="237"/>
      <c r="N17" s="237"/>
      <c r="O17" s="237"/>
      <c r="P17" s="237"/>
      <c r="Q17" s="237" t="s">
        <v>35</v>
      </c>
      <c r="R17" s="237"/>
      <c r="S17" s="237"/>
      <c r="T17" s="237" t="s">
        <v>36</v>
      </c>
      <c r="U17" s="237"/>
      <c r="V17" s="205" t="s">
        <v>37</v>
      </c>
      <c r="W17" s="163" t="s">
        <v>38</v>
      </c>
      <c r="X17" s="163" t="s">
        <v>39</v>
      </c>
      <c r="Y17" s="163" t="s">
        <v>40</v>
      </c>
      <c r="Z17" s="163" t="s">
        <v>41</v>
      </c>
      <c r="AA17" s="163" t="s">
        <v>42</v>
      </c>
      <c r="AB17" s="163" t="s">
        <v>43</v>
      </c>
      <c r="AC17" s="238" t="s">
        <v>44</v>
      </c>
      <c r="AD17" s="239"/>
    </row>
    <row r="18" spans="1:262" ht="15.75" customHeight="1" x14ac:dyDescent="0.15">
      <c r="A18" s="162"/>
      <c r="B18" s="243"/>
      <c r="C18" s="243"/>
      <c r="D18" s="243"/>
      <c r="E18" s="244"/>
      <c r="F18" s="237"/>
      <c r="G18" s="246"/>
      <c r="H18" s="164" t="s">
        <v>45</v>
      </c>
      <c r="I18" s="92" t="s">
        <v>46</v>
      </c>
      <c r="J18" s="92" t="s">
        <v>47</v>
      </c>
      <c r="K18" s="186" t="s">
        <v>48</v>
      </c>
      <c r="L18" s="186" t="s">
        <v>49</v>
      </c>
      <c r="M18" s="186" t="s">
        <v>50</v>
      </c>
      <c r="N18" s="92" t="s">
        <v>51</v>
      </c>
      <c r="O18" s="186" t="s">
        <v>52</v>
      </c>
      <c r="P18" s="186" t="s">
        <v>53</v>
      </c>
      <c r="Q18" s="92" t="s">
        <v>54</v>
      </c>
      <c r="R18" s="186" t="s">
        <v>55</v>
      </c>
      <c r="S18" s="186" t="s">
        <v>56</v>
      </c>
      <c r="T18" s="206" t="s">
        <v>57</v>
      </c>
      <c r="U18" s="207" t="s">
        <v>58</v>
      </c>
      <c r="V18" s="208" t="s">
        <v>59</v>
      </c>
      <c r="W18" s="208" t="s">
        <v>59</v>
      </c>
      <c r="X18" s="208" t="s">
        <v>59</v>
      </c>
      <c r="Y18" s="208" t="s">
        <v>59</v>
      </c>
      <c r="Z18" s="208" t="s">
        <v>59</v>
      </c>
      <c r="AA18" s="208" t="s">
        <v>59</v>
      </c>
      <c r="AB18" s="208" t="s">
        <v>59</v>
      </c>
      <c r="AC18" s="208" t="s">
        <v>60</v>
      </c>
      <c r="AD18" s="219" t="s">
        <v>61</v>
      </c>
    </row>
    <row r="19" spans="1:262" ht="24" customHeight="1" x14ac:dyDescent="0.15">
      <c r="A19" s="93">
        <v>1</v>
      </c>
      <c r="B19" s="94" t="str">
        <f>IG_2019_P1!B24</f>
        <v>UMM-0</v>
      </c>
      <c r="C19" s="165" t="s">
        <v>62</v>
      </c>
      <c r="D19" s="165" t="s">
        <v>63</v>
      </c>
      <c r="E19" s="166" t="s">
        <v>64</v>
      </c>
      <c r="F19" s="167">
        <v>1</v>
      </c>
      <c r="G19" s="168">
        <v>3</v>
      </c>
      <c r="H19" s="169">
        <v>8</v>
      </c>
      <c r="I19" s="167">
        <v>8</v>
      </c>
      <c r="J19" s="140">
        <f>(H19+I19)</f>
        <v>16</v>
      </c>
      <c r="K19" s="187">
        <v>0</v>
      </c>
      <c r="L19" s="187">
        <v>6</v>
      </c>
      <c r="M19" s="187">
        <v>2</v>
      </c>
      <c r="N19" s="188">
        <f>H19-(K19+L19+M19)</f>
        <v>0</v>
      </c>
      <c r="O19" s="187">
        <v>8</v>
      </c>
      <c r="P19" s="187">
        <v>0</v>
      </c>
      <c r="Q19" s="209">
        <v>6125</v>
      </c>
      <c r="R19" s="187">
        <v>6125</v>
      </c>
      <c r="S19" s="187">
        <v>0</v>
      </c>
      <c r="T19" s="187">
        <v>19</v>
      </c>
      <c r="U19" s="187">
        <v>19</v>
      </c>
      <c r="V19" s="187">
        <v>1348</v>
      </c>
      <c r="W19" s="187">
        <v>1348</v>
      </c>
      <c r="X19" s="187">
        <v>10</v>
      </c>
      <c r="Y19" s="187">
        <v>308</v>
      </c>
      <c r="Z19" s="187">
        <v>308</v>
      </c>
      <c r="AA19" s="187">
        <v>29</v>
      </c>
      <c r="AB19" s="187">
        <v>0</v>
      </c>
      <c r="AC19" s="187">
        <v>0</v>
      </c>
      <c r="AD19" s="187">
        <v>0</v>
      </c>
    </row>
    <row r="20" spans="1:262" ht="24" customHeight="1" x14ac:dyDescent="0.15">
      <c r="A20" s="93">
        <v>2</v>
      </c>
      <c r="B20" s="94" t="s">
        <v>65</v>
      </c>
      <c r="C20" s="165" t="s">
        <v>66</v>
      </c>
      <c r="D20" s="165" t="s">
        <v>67</v>
      </c>
      <c r="E20" s="166" t="s">
        <v>64</v>
      </c>
      <c r="F20" s="167">
        <v>1</v>
      </c>
      <c r="G20" s="168">
        <v>3</v>
      </c>
      <c r="H20" s="169">
        <v>10</v>
      </c>
      <c r="I20" s="167">
        <v>7</v>
      </c>
      <c r="J20" s="140">
        <f t="shared" ref="J20:J29" si="0">(H20+I20)</f>
        <v>17</v>
      </c>
      <c r="K20" s="187">
        <v>9</v>
      </c>
      <c r="L20" s="187">
        <v>1</v>
      </c>
      <c r="M20" s="187">
        <v>0</v>
      </c>
      <c r="N20" s="188">
        <f>H20-(K20+L20+M20)</f>
        <v>0</v>
      </c>
      <c r="O20" s="187">
        <v>7</v>
      </c>
      <c r="P20" s="187">
        <v>0</v>
      </c>
      <c r="Q20" s="209">
        <v>1132</v>
      </c>
      <c r="R20" s="190">
        <v>1132</v>
      </c>
      <c r="S20" s="190">
        <v>0</v>
      </c>
      <c r="T20" s="190">
        <v>17</v>
      </c>
      <c r="U20" s="190">
        <v>11</v>
      </c>
      <c r="V20" s="190">
        <v>168</v>
      </c>
      <c r="W20" s="190">
        <v>168</v>
      </c>
      <c r="X20" s="190">
        <v>10</v>
      </c>
      <c r="Y20" s="187">
        <v>80</v>
      </c>
      <c r="Z20" s="187">
        <v>111</v>
      </c>
      <c r="AA20" s="187">
        <v>57</v>
      </c>
      <c r="AB20" s="187">
        <v>0</v>
      </c>
      <c r="AC20" s="187">
        <v>0</v>
      </c>
      <c r="AD20" s="187">
        <v>0</v>
      </c>
    </row>
    <row r="21" spans="1:262" ht="24" customHeight="1" x14ac:dyDescent="0.15">
      <c r="A21" s="93">
        <v>3</v>
      </c>
      <c r="B21" s="94" t="s">
        <v>65</v>
      </c>
      <c r="C21" s="165" t="s">
        <v>68</v>
      </c>
      <c r="D21" s="165" t="s">
        <v>69</v>
      </c>
      <c r="E21" s="166" t="s">
        <v>64</v>
      </c>
      <c r="F21" s="167">
        <v>2</v>
      </c>
      <c r="G21" s="168">
        <v>3</v>
      </c>
      <c r="H21" s="169">
        <v>10</v>
      </c>
      <c r="I21" s="167">
        <v>9</v>
      </c>
      <c r="J21" s="140">
        <f t="shared" si="0"/>
        <v>19</v>
      </c>
      <c r="K21" s="187">
        <v>4</v>
      </c>
      <c r="L21" s="187">
        <v>6</v>
      </c>
      <c r="M21" s="187">
        <v>0</v>
      </c>
      <c r="N21" s="189">
        <f t="shared" ref="N21:N30" si="1">H21-(K21+L21+M21)</f>
        <v>0</v>
      </c>
      <c r="O21" s="190">
        <v>9</v>
      </c>
      <c r="P21" s="187">
        <v>0</v>
      </c>
      <c r="Q21" s="209">
        <v>1566</v>
      </c>
      <c r="R21" s="191">
        <v>1566</v>
      </c>
      <c r="S21" s="187">
        <v>0</v>
      </c>
      <c r="T21" s="187">
        <v>17</v>
      </c>
      <c r="U21" s="187">
        <v>16</v>
      </c>
      <c r="V21" s="187">
        <v>210</v>
      </c>
      <c r="W21" s="187">
        <v>210</v>
      </c>
      <c r="X21" s="187">
        <v>10</v>
      </c>
      <c r="Y21" s="187">
        <v>55</v>
      </c>
      <c r="Z21" s="187">
        <v>104</v>
      </c>
      <c r="AA21" s="187">
        <v>106</v>
      </c>
      <c r="AB21" s="187">
        <v>7</v>
      </c>
      <c r="AC21" s="187">
        <v>0</v>
      </c>
      <c r="AD21" s="187">
        <v>0</v>
      </c>
    </row>
    <row r="22" spans="1:262" ht="24" customHeight="1" x14ac:dyDescent="0.15">
      <c r="A22" s="93">
        <v>4</v>
      </c>
      <c r="B22" s="94" t="s">
        <v>65</v>
      </c>
      <c r="C22" s="165" t="s">
        <v>70</v>
      </c>
      <c r="D22" s="165" t="s">
        <v>71</v>
      </c>
      <c r="E22" s="166" t="s">
        <v>64</v>
      </c>
      <c r="F22" s="167">
        <v>1</v>
      </c>
      <c r="G22" s="168">
        <v>3</v>
      </c>
      <c r="H22" s="169">
        <v>10</v>
      </c>
      <c r="I22" s="167">
        <v>15</v>
      </c>
      <c r="J22" s="140">
        <f t="shared" si="0"/>
        <v>25</v>
      </c>
      <c r="K22" s="187">
        <v>3</v>
      </c>
      <c r="L22" s="187">
        <v>7</v>
      </c>
      <c r="M22" s="187">
        <v>0</v>
      </c>
      <c r="N22" s="189">
        <f t="shared" si="1"/>
        <v>0</v>
      </c>
      <c r="O22" s="187">
        <v>15</v>
      </c>
      <c r="P22" s="187">
        <v>0</v>
      </c>
      <c r="Q22" s="209">
        <v>2409</v>
      </c>
      <c r="R22" s="187">
        <v>2409</v>
      </c>
      <c r="S22" s="187">
        <v>0</v>
      </c>
      <c r="T22" s="187">
        <v>19</v>
      </c>
      <c r="U22" s="187">
        <v>17</v>
      </c>
      <c r="V22" s="187">
        <v>1052</v>
      </c>
      <c r="W22" s="187">
        <v>1052</v>
      </c>
      <c r="X22" s="187">
        <v>0</v>
      </c>
      <c r="Y22" s="187">
        <v>177</v>
      </c>
      <c r="Z22" s="187">
        <v>177</v>
      </c>
      <c r="AA22" s="187">
        <v>31</v>
      </c>
      <c r="AB22" s="187">
        <v>0</v>
      </c>
      <c r="AC22" s="187">
        <v>0</v>
      </c>
      <c r="AD22" s="187">
        <v>0</v>
      </c>
    </row>
    <row r="23" spans="1:262" ht="24" customHeight="1" x14ac:dyDescent="0.15">
      <c r="A23" s="93">
        <v>5</v>
      </c>
      <c r="B23" s="94" t="s">
        <v>65</v>
      </c>
      <c r="C23" s="165" t="s">
        <v>72</v>
      </c>
      <c r="D23" s="165" t="s">
        <v>73</v>
      </c>
      <c r="E23" s="166" t="s">
        <v>64</v>
      </c>
      <c r="F23" s="167">
        <v>2</v>
      </c>
      <c r="G23" s="168">
        <v>3</v>
      </c>
      <c r="H23" s="169">
        <v>10</v>
      </c>
      <c r="I23" s="167">
        <v>25</v>
      </c>
      <c r="J23" s="140">
        <f t="shared" si="0"/>
        <v>35</v>
      </c>
      <c r="K23" s="191">
        <v>1</v>
      </c>
      <c r="L23" s="191">
        <v>9</v>
      </c>
      <c r="M23" s="191">
        <v>0</v>
      </c>
      <c r="N23" s="189">
        <f t="shared" si="1"/>
        <v>0</v>
      </c>
      <c r="O23" s="191">
        <v>25</v>
      </c>
      <c r="P23" s="187">
        <v>0</v>
      </c>
      <c r="Q23" s="209">
        <v>2153</v>
      </c>
      <c r="R23" s="191">
        <v>2153</v>
      </c>
      <c r="S23" s="187">
        <v>0</v>
      </c>
      <c r="T23" s="190">
        <v>19</v>
      </c>
      <c r="U23" s="190">
        <v>18</v>
      </c>
      <c r="V23" s="190">
        <v>80</v>
      </c>
      <c r="W23" s="190">
        <v>80</v>
      </c>
      <c r="X23" s="190">
        <v>5</v>
      </c>
      <c r="Y23" s="190">
        <v>0</v>
      </c>
      <c r="Z23" s="190">
        <v>42</v>
      </c>
      <c r="AA23" s="190">
        <v>116</v>
      </c>
      <c r="AB23" s="190">
        <v>0</v>
      </c>
      <c r="AC23" s="187">
        <v>0</v>
      </c>
      <c r="AD23" s="187">
        <v>0</v>
      </c>
    </row>
    <row r="24" spans="1:262" ht="15.75" customHeight="1" x14ac:dyDescent="0.15">
      <c r="A24" s="100">
        <v>6</v>
      </c>
      <c r="B24" s="94" t="s">
        <v>65</v>
      </c>
      <c r="C24" s="165" t="s">
        <v>74</v>
      </c>
      <c r="D24" s="165" t="s">
        <v>75</v>
      </c>
      <c r="E24" s="166" t="s">
        <v>64</v>
      </c>
      <c r="F24" s="167">
        <v>1</v>
      </c>
      <c r="G24" s="168">
        <v>3</v>
      </c>
      <c r="H24" s="169">
        <v>10</v>
      </c>
      <c r="I24" s="167">
        <v>8</v>
      </c>
      <c r="J24" s="140">
        <f t="shared" si="0"/>
        <v>18</v>
      </c>
      <c r="K24" s="187">
        <v>3</v>
      </c>
      <c r="L24" s="187">
        <v>7</v>
      </c>
      <c r="M24" s="187">
        <v>0</v>
      </c>
      <c r="N24" s="189">
        <f t="shared" si="1"/>
        <v>0</v>
      </c>
      <c r="O24" s="187">
        <v>8</v>
      </c>
      <c r="P24" s="187">
        <v>0</v>
      </c>
      <c r="Q24" s="209">
        <v>1933</v>
      </c>
      <c r="R24" s="187">
        <v>1933</v>
      </c>
      <c r="S24" s="187">
        <v>0</v>
      </c>
      <c r="T24" s="187">
        <v>19</v>
      </c>
      <c r="U24" s="187">
        <v>17</v>
      </c>
      <c r="V24" s="187">
        <v>603</v>
      </c>
      <c r="W24" s="187">
        <v>603</v>
      </c>
      <c r="X24" s="187">
        <v>7</v>
      </c>
      <c r="Y24" s="187">
        <v>0</v>
      </c>
      <c r="Z24" s="187">
        <v>0</v>
      </c>
      <c r="AA24" s="187">
        <v>0</v>
      </c>
      <c r="AB24" s="187">
        <v>0</v>
      </c>
      <c r="AC24" s="187">
        <v>0</v>
      </c>
      <c r="AD24" s="187">
        <v>0</v>
      </c>
    </row>
    <row r="25" spans="1:262" ht="15.75" customHeight="1" x14ac:dyDescent="0.15">
      <c r="A25" s="100">
        <v>7</v>
      </c>
      <c r="B25" s="94" t="s">
        <v>65</v>
      </c>
      <c r="C25" s="165" t="s">
        <v>76</v>
      </c>
      <c r="D25" s="165" t="s">
        <v>77</v>
      </c>
      <c r="E25" s="166" t="s">
        <v>64</v>
      </c>
      <c r="F25" s="167">
        <v>1</v>
      </c>
      <c r="G25" s="168">
        <v>3</v>
      </c>
      <c r="H25" s="169">
        <v>10</v>
      </c>
      <c r="I25" s="167">
        <v>23</v>
      </c>
      <c r="J25" s="140">
        <f t="shared" si="0"/>
        <v>33</v>
      </c>
      <c r="K25" s="187">
        <v>4</v>
      </c>
      <c r="L25" s="187">
        <v>6</v>
      </c>
      <c r="M25" s="187">
        <v>0</v>
      </c>
      <c r="N25" s="189">
        <f t="shared" si="1"/>
        <v>0</v>
      </c>
      <c r="O25" s="187">
        <v>23</v>
      </c>
      <c r="P25" s="187">
        <v>0</v>
      </c>
      <c r="Q25" s="209">
        <v>1417</v>
      </c>
      <c r="R25" s="187">
        <v>1417</v>
      </c>
      <c r="S25" s="187">
        <v>0</v>
      </c>
      <c r="T25" s="187">
        <v>19</v>
      </c>
      <c r="U25" s="187">
        <v>16</v>
      </c>
      <c r="V25" s="187">
        <v>92</v>
      </c>
      <c r="W25" s="187">
        <v>92</v>
      </c>
      <c r="X25" s="187">
        <v>9</v>
      </c>
      <c r="Y25" s="187">
        <v>140</v>
      </c>
      <c r="Z25" s="187">
        <v>132</v>
      </c>
      <c r="AA25" s="187">
        <v>140</v>
      </c>
      <c r="AB25" s="187">
        <v>2</v>
      </c>
      <c r="AC25" s="187">
        <v>0</v>
      </c>
      <c r="AD25" s="187">
        <v>0</v>
      </c>
    </row>
    <row r="26" spans="1:262" ht="15.75" customHeight="1" x14ac:dyDescent="0.15">
      <c r="A26" s="100">
        <v>8</v>
      </c>
      <c r="B26" s="94" t="s">
        <v>65</v>
      </c>
      <c r="C26" s="165" t="s">
        <v>78</v>
      </c>
      <c r="D26" s="165" t="s">
        <v>79</v>
      </c>
      <c r="E26" s="166" t="s">
        <v>64</v>
      </c>
      <c r="F26" s="167">
        <v>4</v>
      </c>
      <c r="G26" s="168">
        <v>3</v>
      </c>
      <c r="H26" s="169">
        <v>10</v>
      </c>
      <c r="I26" s="167">
        <v>5</v>
      </c>
      <c r="J26" s="140">
        <f t="shared" si="0"/>
        <v>15</v>
      </c>
      <c r="K26" s="190">
        <v>1</v>
      </c>
      <c r="L26" s="190">
        <v>9</v>
      </c>
      <c r="M26" s="190">
        <v>0</v>
      </c>
      <c r="N26" s="189">
        <f t="shared" si="1"/>
        <v>0</v>
      </c>
      <c r="O26" s="187">
        <v>5</v>
      </c>
      <c r="P26" s="187">
        <v>0</v>
      </c>
      <c r="Q26" s="209">
        <v>837</v>
      </c>
      <c r="R26" s="187">
        <v>837</v>
      </c>
      <c r="S26" s="187">
        <v>0</v>
      </c>
      <c r="T26" s="187">
        <v>19</v>
      </c>
      <c r="U26" s="187">
        <v>19</v>
      </c>
      <c r="V26" s="187">
        <v>3660</v>
      </c>
      <c r="W26" s="187">
        <v>3660</v>
      </c>
      <c r="X26" s="187">
        <v>0</v>
      </c>
      <c r="Y26" s="187">
        <v>220</v>
      </c>
      <c r="Z26" s="187">
        <v>169</v>
      </c>
      <c r="AA26" s="187">
        <v>75</v>
      </c>
      <c r="AB26" s="187">
        <v>0</v>
      </c>
      <c r="AC26" s="187">
        <v>0</v>
      </c>
      <c r="AD26" s="187">
        <v>0</v>
      </c>
    </row>
    <row r="27" spans="1:262" ht="15.75" customHeight="1" x14ac:dyDescent="0.15">
      <c r="A27" s="100">
        <v>9</v>
      </c>
      <c r="B27" s="94" t="s">
        <v>65</v>
      </c>
      <c r="C27" s="165" t="s">
        <v>80</v>
      </c>
      <c r="D27" s="165" t="s">
        <v>81</v>
      </c>
      <c r="E27" s="166" t="s">
        <v>64</v>
      </c>
      <c r="F27" s="167">
        <v>2</v>
      </c>
      <c r="G27" s="168">
        <v>3</v>
      </c>
      <c r="H27" s="169">
        <v>10</v>
      </c>
      <c r="I27" s="167">
        <v>40</v>
      </c>
      <c r="J27" s="140">
        <f t="shared" si="0"/>
        <v>50</v>
      </c>
      <c r="K27" s="191">
        <v>2</v>
      </c>
      <c r="L27" s="191">
        <v>8</v>
      </c>
      <c r="M27" s="191">
        <v>0</v>
      </c>
      <c r="N27" s="189">
        <f t="shared" si="1"/>
        <v>0</v>
      </c>
      <c r="O27" s="191">
        <v>40</v>
      </c>
      <c r="P27" s="187">
        <v>0</v>
      </c>
      <c r="Q27" s="209">
        <v>1446</v>
      </c>
      <c r="R27" s="190">
        <v>1446</v>
      </c>
      <c r="S27" s="187">
        <v>0</v>
      </c>
      <c r="T27" s="187">
        <v>19</v>
      </c>
      <c r="U27" s="190">
        <v>18</v>
      </c>
      <c r="V27" s="190">
        <v>80</v>
      </c>
      <c r="W27" s="190">
        <v>80</v>
      </c>
      <c r="X27" s="190">
        <v>5</v>
      </c>
      <c r="Y27" s="187">
        <v>0</v>
      </c>
      <c r="Z27" s="187">
        <v>42</v>
      </c>
      <c r="AA27" s="187">
        <v>116</v>
      </c>
      <c r="AB27" s="187">
        <v>0</v>
      </c>
      <c r="AC27" s="187">
        <v>0</v>
      </c>
      <c r="AD27" s="187">
        <v>0</v>
      </c>
    </row>
    <row r="28" spans="1:262" ht="15.75" customHeight="1" x14ac:dyDescent="0.15">
      <c r="A28" s="100">
        <v>10</v>
      </c>
      <c r="B28" s="94" t="s">
        <v>65</v>
      </c>
      <c r="C28" s="165" t="s">
        <v>82</v>
      </c>
      <c r="D28" s="165" t="s">
        <v>83</v>
      </c>
      <c r="E28" s="166" t="s">
        <v>64</v>
      </c>
      <c r="F28" s="167">
        <v>2</v>
      </c>
      <c r="G28" s="168">
        <v>3</v>
      </c>
      <c r="H28" s="169">
        <v>10</v>
      </c>
      <c r="I28" s="167">
        <v>4</v>
      </c>
      <c r="J28" s="140">
        <f t="shared" si="0"/>
        <v>14</v>
      </c>
      <c r="K28" s="187">
        <v>4</v>
      </c>
      <c r="L28" s="187">
        <v>6</v>
      </c>
      <c r="M28" s="187">
        <v>0</v>
      </c>
      <c r="N28" s="189">
        <f t="shared" si="1"/>
        <v>0</v>
      </c>
      <c r="O28" s="187">
        <v>4</v>
      </c>
      <c r="P28" s="187">
        <v>0</v>
      </c>
      <c r="Q28" s="209">
        <v>2115</v>
      </c>
      <c r="R28" s="187">
        <v>2115</v>
      </c>
      <c r="S28" s="187">
        <v>0</v>
      </c>
      <c r="T28" s="187">
        <v>17</v>
      </c>
      <c r="U28" s="187">
        <v>16</v>
      </c>
      <c r="V28" s="187">
        <v>351</v>
      </c>
      <c r="W28" s="187">
        <v>351</v>
      </c>
      <c r="X28" s="187">
        <v>16</v>
      </c>
      <c r="Y28" s="187">
        <v>286</v>
      </c>
      <c r="Z28" s="187">
        <v>271</v>
      </c>
      <c r="AA28" s="187">
        <v>80</v>
      </c>
      <c r="AB28" s="187">
        <v>0</v>
      </c>
      <c r="AC28" s="187">
        <v>0</v>
      </c>
      <c r="AD28" s="187">
        <v>0</v>
      </c>
    </row>
    <row r="29" spans="1:262" ht="15.75" customHeight="1" x14ac:dyDescent="0.15">
      <c r="A29" s="100">
        <v>11</v>
      </c>
      <c r="B29" s="94" t="s">
        <v>84</v>
      </c>
      <c r="C29" s="165" t="s">
        <v>85</v>
      </c>
      <c r="D29" s="165" t="s">
        <v>86</v>
      </c>
      <c r="E29" s="166" t="s">
        <v>64</v>
      </c>
      <c r="F29" s="167">
        <v>1</v>
      </c>
      <c r="G29" s="168">
        <v>4</v>
      </c>
      <c r="H29" s="169">
        <v>9</v>
      </c>
      <c r="I29" s="167">
        <v>5</v>
      </c>
      <c r="J29" s="140">
        <f t="shared" si="0"/>
        <v>14</v>
      </c>
      <c r="K29" s="191">
        <v>0</v>
      </c>
      <c r="L29" s="191">
        <v>9</v>
      </c>
      <c r="M29" s="191">
        <v>0</v>
      </c>
      <c r="N29" s="189">
        <f t="shared" si="1"/>
        <v>0</v>
      </c>
      <c r="O29" s="191">
        <v>5</v>
      </c>
      <c r="P29" s="187">
        <v>0</v>
      </c>
      <c r="Q29" s="209">
        <v>1162</v>
      </c>
      <c r="R29" s="191">
        <v>1162</v>
      </c>
      <c r="S29" s="187">
        <v>0</v>
      </c>
      <c r="T29" s="187">
        <v>19</v>
      </c>
      <c r="U29" s="187">
        <v>18</v>
      </c>
      <c r="V29" s="187">
        <v>64</v>
      </c>
      <c r="W29" s="187">
        <v>64</v>
      </c>
      <c r="X29" s="187">
        <v>1</v>
      </c>
      <c r="Y29" s="187">
        <v>0</v>
      </c>
      <c r="Z29" s="187">
        <v>103</v>
      </c>
      <c r="AA29" s="187">
        <v>27</v>
      </c>
      <c r="AB29" s="187">
        <v>0</v>
      </c>
      <c r="AC29" s="187">
        <v>0</v>
      </c>
      <c r="AD29" s="187">
        <v>0</v>
      </c>
    </row>
    <row r="30" spans="1:262" ht="24" customHeight="1" x14ac:dyDescent="0.15">
      <c r="A30" s="101"/>
      <c r="B30" s="240">
        <f>+A29</f>
        <v>11</v>
      </c>
      <c r="C30" s="241"/>
      <c r="D30" s="102"/>
      <c r="E30" s="170"/>
      <c r="F30" s="102"/>
      <c r="G30" s="97">
        <f>SUM(G19:G29)</f>
        <v>34</v>
      </c>
      <c r="H30" s="171">
        <f>SUM(H19:H29)</f>
        <v>107</v>
      </c>
      <c r="I30" s="192">
        <f>SUM(I19:I29)</f>
        <v>149</v>
      </c>
      <c r="J30" s="140">
        <f>(H30+I30)</f>
        <v>256</v>
      </c>
      <c r="K30" s="192">
        <f>SUM(K19:K29)</f>
        <v>31</v>
      </c>
      <c r="L30" s="192">
        <f>SUM(L19:L29)</f>
        <v>74</v>
      </c>
      <c r="M30" s="192">
        <f>SUM(M19:M29)</f>
        <v>2</v>
      </c>
      <c r="N30" s="192">
        <f t="shared" si="1"/>
        <v>0</v>
      </c>
      <c r="O30" s="192">
        <f>SUM(O19:O29)</f>
        <v>149</v>
      </c>
      <c r="P30" s="192">
        <f>SUM(P19:P29)</f>
        <v>0</v>
      </c>
      <c r="Q30" s="192">
        <f>SUM(Q19:Q29)</f>
        <v>22295</v>
      </c>
      <c r="R30" s="192">
        <f>SUM(R19:R29)</f>
        <v>22295</v>
      </c>
      <c r="S30" s="192">
        <f>SUM(S19:S29)</f>
        <v>0</v>
      </c>
      <c r="T30" s="192">
        <f>AVERAGE(T19:T29)</f>
        <v>18.454545454545453</v>
      </c>
      <c r="U30" s="192">
        <f>AVERAGE(U19:U29)</f>
        <v>16.818181818181817</v>
      </c>
      <c r="V30" s="192">
        <f t="shared" ref="V30:AD30" si="2">SUM(V19:V29)</f>
        <v>7708</v>
      </c>
      <c r="W30" s="192">
        <f t="shared" si="2"/>
        <v>7708</v>
      </c>
      <c r="X30" s="192">
        <f t="shared" si="2"/>
        <v>73</v>
      </c>
      <c r="Y30" s="192">
        <f t="shared" si="2"/>
        <v>1266</v>
      </c>
      <c r="Z30" s="192">
        <f t="shared" si="2"/>
        <v>1459</v>
      </c>
      <c r="AA30" s="192">
        <f t="shared" si="2"/>
        <v>777</v>
      </c>
      <c r="AB30" s="192">
        <f t="shared" si="2"/>
        <v>9</v>
      </c>
      <c r="AC30" s="192">
        <f t="shared" si="2"/>
        <v>0</v>
      </c>
      <c r="AD30" s="192">
        <f t="shared" si="2"/>
        <v>0</v>
      </c>
    </row>
    <row r="31" spans="1:262" s="82" customFormat="1" ht="14.25" customHeight="1" x14ac:dyDescent="0.15">
      <c r="A31" s="104"/>
      <c r="B31" s="105"/>
      <c r="C31" s="105"/>
      <c r="D31" s="134"/>
      <c r="E31" s="172"/>
      <c r="F31" s="134"/>
      <c r="G31" s="173"/>
      <c r="H31" s="174"/>
      <c r="I31" s="174"/>
      <c r="J31" s="174"/>
      <c r="K31" s="174"/>
      <c r="L31" s="174"/>
      <c r="M31" s="174"/>
      <c r="N31" s="174"/>
      <c r="O31" s="174"/>
      <c r="P31" s="174"/>
      <c r="Q31" s="174"/>
      <c r="R31" s="174"/>
      <c r="S31" s="174"/>
      <c r="T31" s="174"/>
      <c r="U31" s="174"/>
      <c r="V31" s="174"/>
      <c r="W31" s="174"/>
      <c r="X31" s="174"/>
      <c r="Y31" s="174"/>
      <c r="Z31" s="174"/>
      <c r="AA31" s="174"/>
      <c r="AB31" s="174"/>
      <c r="AC31" s="174"/>
      <c r="AD31" s="174"/>
      <c r="AE31" s="148"/>
      <c r="AF31" s="148"/>
      <c r="AG31" s="148"/>
      <c r="AH31" s="148"/>
      <c r="AI31" s="148"/>
      <c r="AJ31" s="148"/>
      <c r="AK31" s="148"/>
      <c r="AL31" s="148"/>
      <c r="AM31" s="148"/>
      <c r="AN31" s="148"/>
      <c r="AO31" s="148"/>
      <c r="AP31" s="148"/>
      <c r="AQ31" s="148"/>
      <c r="AR31" s="148"/>
      <c r="AS31" s="148"/>
      <c r="AT31" s="148"/>
      <c r="AU31" s="148"/>
      <c r="AV31" s="148"/>
      <c r="AW31" s="148"/>
      <c r="AX31" s="148"/>
      <c r="AY31" s="148"/>
      <c r="AZ31" s="148"/>
      <c r="BA31" s="148"/>
      <c r="BB31" s="148"/>
      <c r="BC31" s="148"/>
      <c r="BD31" s="148"/>
      <c r="BE31" s="148"/>
      <c r="BF31" s="148"/>
      <c r="BG31" s="148"/>
      <c r="BH31" s="148"/>
      <c r="BI31" s="148"/>
      <c r="BJ31" s="148"/>
      <c r="BK31" s="148"/>
      <c r="BL31" s="148"/>
      <c r="BM31" s="148"/>
      <c r="BN31" s="148"/>
      <c r="BO31" s="148"/>
      <c r="BP31" s="148"/>
      <c r="BQ31" s="148"/>
      <c r="BR31" s="148"/>
      <c r="BS31" s="148"/>
      <c r="BT31" s="148"/>
      <c r="BU31" s="148"/>
      <c r="BV31" s="148"/>
      <c r="BW31" s="148"/>
      <c r="BX31" s="148"/>
      <c r="BY31" s="148"/>
      <c r="BZ31" s="148"/>
      <c r="CA31" s="148"/>
      <c r="CB31" s="148"/>
      <c r="CC31" s="148"/>
      <c r="CD31" s="148"/>
      <c r="CE31" s="148"/>
      <c r="CF31" s="148"/>
      <c r="CG31" s="148"/>
      <c r="CH31" s="148"/>
      <c r="CI31" s="148"/>
      <c r="CJ31" s="148"/>
      <c r="CK31" s="148"/>
      <c r="CL31" s="148"/>
      <c r="CM31" s="148"/>
      <c r="CN31" s="148"/>
      <c r="CO31" s="148"/>
      <c r="CP31" s="148"/>
      <c r="CQ31" s="148"/>
      <c r="CR31" s="148"/>
      <c r="CS31" s="148"/>
      <c r="CT31" s="148"/>
      <c r="CU31" s="148"/>
      <c r="CV31" s="148"/>
      <c r="CW31" s="148"/>
      <c r="CX31" s="148"/>
      <c r="CY31" s="148"/>
      <c r="CZ31" s="148"/>
      <c r="DA31" s="148"/>
      <c r="DB31" s="148"/>
      <c r="DC31" s="148"/>
      <c r="DD31" s="148"/>
      <c r="DE31" s="148"/>
      <c r="DF31" s="148"/>
      <c r="DG31" s="148"/>
      <c r="DH31" s="148"/>
      <c r="DI31" s="148"/>
      <c r="DJ31" s="148"/>
      <c r="DK31" s="148"/>
      <c r="DL31" s="148"/>
      <c r="DM31" s="148"/>
      <c r="DN31" s="148"/>
      <c r="DO31" s="148"/>
      <c r="DP31" s="148"/>
      <c r="DQ31" s="148"/>
      <c r="DR31" s="148"/>
      <c r="DS31" s="148"/>
      <c r="DT31" s="148"/>
      <c r="DU31" s="148"/>
      <c r="DV31" s="148"/>
      <c r="DW31" s="148"/>
      <c r="DX31" s="148"/>
      <c r="DY31" s="148"/>
      <c r="DZ31" s="148"/>
      <c r="EA31" s="148"/>
      <c r="EB31" s="148"/>
      <c r="EC31" s="148"/>
      <c r="ED31" s="148"/>
      <c r="EE31" s="148"/>
      <c r="EF31" s="148"/>
      <c r="EG31" s="148"/>
      <c r="EH31" s="148"/>
      <c r="EI31" s="148"/>
      <c r="EJ31" s="148"/>
      <c r="EK31" s="148"/>
      <c r="EL31" s="148"/>
      <c r="EM31" s="148"/>
      <c r="EN31" s="148"/>
      <c r="EO31" s="148"/>
      <c r="EP31" s="148"/>
      <c r="EQ31" s="148"/>
      <c r="ER31" s="148"/>
      <c r="ES31" s="148"/>
      <c r="ET31" s="148"/>
      <c r="EU31" s="148"/>
      <c r="EV31" s="148"/>
      <c r="EW31" s="148"/>
      <c r="EX31" s="148"/>
      <c r="EY31" s="148"/>
      <c r="EZ31" s="148"/>
      <c r="FA31" s="148"/>
      <c r="FB31" s="148"/>
      <c r="FC31" s="148"/>
      <c r="FD31" s="148"/>
      <c r="FE31" s="148"/>
      <c r="FF31" s="148"/>
      <c r="FG31" s="148"/>
      <c r="FH31" s="148"/>
      <c r="FI31" s="148"/>
      <c r="FJ31" s="148"/>
      <c r="FK31" s="148"/>
      <c r="FL31" s="148"/>
      <c r="FM31" s="148"/>
      <c r="FN31" s="148"/>
      <c r="FO31" s="148"/>
      <c r="FP31" s="148"/>
      <c r="FQ31" s="148"/>
      <c r="FR31" s="148"/>
      <c r="FS31" s="148"/>
      <c r="FT31" s="148"/>
      <c r="FU31" s="148"/>
      <c r="FV31" s="148"/>
      <c r="FW31" s="148"/>
      <c r="FX31" s="148"/>
      <c r="FY31" s="148"/>
      <c r="FZ31" s="148"/>
      <c r="GA31" s="148"/>
      <c r="GB31" s="148"/>
      <c r="GC31" s="148"/>
      <c r="GD31" s="148"/>
      <c r="GE31" s="148"/>
      <c r="GF31" s="148"/>
      <c r="GG31" s="148"/>
      <c r="GH31" s="148"/>
      <c r="GI31" s="148"/>
      <c r="GJ31" s="148"/>
      <c r="GK31" s="148"/>
      <c r="GL31" s="148"/>
      <c r="GM31" s="148"/>
      <c r="GN31" s="148"/>
      <c r="GO31" s="148"/>
      <c r="GP31" s="148"/>
      <c r="GQ31" s="148"/>
      <c r="GR31" s="148"/>
      <c r="GS31" s="148"/>
      <c r="GT31" s="148"/>
      <c r="GU31" s="148"/>
      <c r="GV31" s="148"/>
      <c r="GW31" s="148"/>
      <c r="GX31" s="148"/>
      <c r="GY31" s="148"/>
      <c r="GZ31" s="148"/>
      <c r="HA31" s="148"/>
      <c r="HB31" s="148"/>
      <c r="HC31" s="148"/>
      <c r="HD31" s="148"/>
      <c r="HE31" s="148"/>
      <c r="HF31" s="148"/>
      <c r="HG31" s="148"/>
      <c r="HH31" s="148"/>
      <c r="HI31" s="148"/>
      <c r="HJ31" s="148"/>
      <c r="HK31" s="148"/>
      <c r="HL31" s="148"/>
      <c r="HM31" s="148"/>
      <c r="HN31" s="148"/>
      <c r="HO31" s="148"/>
      <c r="HP31" s="148"/>
      <c r="HQ31" s="148"/>
      <c r="HR31" s="148"/>
      <c r="HS31" s="148"/>
      <c r="HT31" s="148"/>
      <c r="HU31" s="148"/>
      <c r="HV31" s="148"/>
      <c r="HW31" s="148"/>
      <c r="HX31" s="148"/>
      <c r="HY31" s="148"/>
      <c r="HZ31" s="148"/>
      <c r="IA31" s="148"/>
      <c r="IB31" s="148"/>
      <c r="IC31" s="148"/>
      <c r="ID31" s="148"/>
      <c r="IE31" s="148"/>
      <c r="IF31" s="148"/>
      <c r="IG31" s="148"/>
      <c r="IH31" s="148"/>
      <c r="II31" s="148"/>
      <c r="IJ31" s="148"/>
      <c r="IK31" s="148"/>
      <c r="IL31" s="148"/>
      <c r="IM31" s="148"/>
      <c r="IN31" s="148"/>
      <c r="IO31" s="148"/>
      <c r="IP31" s="148"/>
      <c r="IQ31" s="148"/>
      <c r="IR31" s="148"/>
      <c r="IS31" s="148"/>
      <c r="IT31" s="148"/>
      <c r="IU31" s="148"/>
      <c r="IV31" s="148"/>
      <c r="IW31" s="148"/>
      <c r="IX31" s="148"/>
      <c r="IY31" s="148"/>
      <c r="IZ31" s="148"/>
      <c r="JA31" s="148"/>
      <c r="JB31" s="148"/>
    </row>
    <row r="32" spans="1:262" s="83" customFormat="1" ht="57" customHeight="1" x14ac:dyDescent="0.2">
      <c r="A32" s="90"/>
      <c r="B32" s="227"/>
      <c r="C32" s="227"/>
      <c r="D32" s="175"/>
      <c r="E32" s="176"/>
      <c r="G32" s="177"/>
      <c r="H32" s="229" t="s">
        <v>87</v>
      </c>
      <c r="I32" s="229"/>
      <c r="J32" s="229"/>
      <c r="K32" s="221" t="s">
        <v>88</v>
      </c>
      <c r="L32" s="221"/>
      <c r="M32" s="221"/>
      <c r="N32" s="221"/>
      <c r="O32" s="221"/>
      <c r="P32" s="221"/>
      <c r="Q32" s="221" t="s">
        <v>89</v>
      </c>
      <c r="R32" s="210" t="s">
        <v>90</v>
      </c>
      <c r="S32" s="221" t="s">
        <v>91</v>
      </c>
      <c r="T32" s="221"/>
      <c r="U32" s="221"/>
      <c r="V32" s="221" t="s">
        <v>92</v>
      </c>
      <c r="W32" s="221"/>
      <c r="X32" s="229" t="s">
        <v>93</v>
      </c>
      <c r="Y32" s="229"/>
      <c r="AB32" s="223" t="s">
        <v>94</v>
      </c>
      <c r="AC32" s="225" t="s">
        <v>95</v>
      </c>
      <c r="AD32" s="225" t="s">
        <v>96</v>
      </c>
      <c r="AE32" s="150"/>
      <c r="AF32" s="150"/>
      <c r="AG32" s="150"/>
      <c r="AH32" s="150"/>
      <c r="AI32" s="150"/>
      <c r="AJ32" s="150"/>
      <c r="AK32" s="150"/>
      <c r="AL32" s="150"/>
      <c r="AM32" s="150"/>
      <c r="AN32" s="150"/>
      <c r="AO32" s="150"/>
      <c r="AP32" s="150"/>
      <c r="AQ32" s="150"/>
      <c r="AR32" s="150"/>
      <c r="AS32" s="150"/>
      <c r="AT32" s="150"/>
      <c r="AU32" s="150"/>
      <c r="AV32" s="150"/>
      <c r="AW32" s="150"/>
      <c r="AX32" s="150"/>
      <c r="AY32" s="150"/>
      <c r="AZ32" s="150"/>
      <c r="BA32" s="150"/>
      <c r="BB32" s="150"/>
      <c r="BC32" s="150"/>
      <c r="BD32" s="150"/>
      <c r="BE32" s="150"/>
      <c r="BF32" s="150"/>
      <c r="BG32" s="150"/>
      <c r="BH32" s="150"/>
      <c r="BI32" s="150"/>
      <c r="BJ32" s="150"/>
      <c r="BK32" s="150"/>
      <c r="BL32" s="150"/>
      <c r="BM32" s="150"/>
      <c r="BN32" s="150"/>
      <c r="BO32" s="150"/>
      <c r="BP32" s="150"/>
      <c r="BQ32" s="150"/>
      <c r="BR32" s="150"/>
      <c r="BS32" s="150"/>
      <c r="BT32" s="150"/>
      <c r="BU32" s="150"/>
      <c r="BV32" s="150"/>
      <c r="BW32" s="150"/>
      <c r="BX32" s="150"/>
      <c r="BY32" s="150"/>
      <c r="BZ32" s="150"/>
      <c r="CA32" s="150"/>
      <c r="CB32" s="150"/>
      <c r="CC32" s="150"/>
      <c r="CD32" s="150"/>
      <c r="CE32" s="150"/>
      <c r="CF32" s="150"/>
      <c r="CG32" s="150"/>
      <c r="CH32" s="150"/>
      <c r="CI32" s="150"/>
      <c r="CJ32" s="150"/>
      <c r="CK32" s="150"/>
      <c r="CL32" s="150"/>
      <c r="CM32" s="150"/>
      <c r="CN32" s="150"/>
      <c r="CO32" s="150"/>
      <c r="CP32" s="150"/>
      <c r="CQ32" s="150"/>
      <c r="CR32" s="150"/>
      <c r="CS32" s="150"/>
      <c r="CT32" s="150"/>
      <c r="CU32" s="150"/>
      <c r="CV32" s="150"/>
      <c r="CW32" s="150"/>
      <c r="CX32" s="150"/>
      <c r="CY32" s="150"/>
      <c r="CZ32" s="150"/>
      <c r="DA32" s="150"/>
      <c r="DB32" s="150"/>
      <c r="DC32" s="150"/>
      <c r="DD32" s="150"/>
      <c r="DE32" s="150"/>
      <c r="DF32" s="150"/>
      <c r="DG32" s="150"/>
      <c r="DH32" s="150"/>
      <c r="DI32" s="150"/>
      <c r="DJ32" s="150"/>
      <c r="DK32" s="150"/>
      <c r="DL32" s="150"/>
      <c r="DM32" s="150"/>
      <c r="DN32" s="150"/>
      <c r="DO32" s="150"/>
      <c r="DP32" s="150"/>
      <c r="DQ32" s="150"/>
      <c r="DR32" s="150"/>
      <c r="DS32" s="150"/>
      <c r="DT32" s="150"/>
      <c r="DU32" s="150"/>
      <c r="DV32" s="150"/>
      <c r="DW32" s="150"/>
      <c r="DX32" s="150"/>
      <c r="DY32" s="150"/>
      <c r="DZ32" s="150"/>
      <c r="EA32" s="150"/>
      <c r="EB32" s="150"/>
      <c r="EC32" s="150"/>
      <c r="ED32" s="150"/>
      <c r="EE32" s="150"/>
      <c r="EF32" s="150"/>
      <c r="EG32" s="150"/>
      <c r="EH32" s="150"/>
      <c r="EI32" s="150"/>
      <c r="EJ32" s="150"/>
      <c r="EK32" s="150"/>
      <c r="EL32" s="150"/>
      <c r="EM32" s="150"/>
      <c r="EN32" s="150"/>
      <c r="EO32" s="150"/>
      <c r="EP32" s="150"/>
      <c r="EQ32" s="150"/>
      <c r="ER32" s="150"/>
      <c r="ES32" s="150"/>
      <c r="ET32" s="150"/>
      <c r="EU32" s="150"/>
      <c r="EV32" s="150"/>
      <c r="EW32" s="150"/>
      <c r="EX32" s="150"/>
      <c r="EY32" s="150"/>
      <c r="EZ32" s="150"/>
      <c r="FA32" s="150"/>
      <c r="FB32" s="150"/>
      <c r="FC32" s="150"/>
      <c r="FD32" s="150"/>
      <c r="FE32" s="150"/>
      <c r="FF32" s="150"/>
      <c r="FG32" s="150"/>
      <c r="FH32" s="150"/>
      <c r="FI32" s="150"/>
      <c r="FJ32" s="150"/>
      <c r="FK32" s="150"/>
      <c r="FL32" s="150"/>
      <c r="FM32" s="150"/>
      <c r="FN32" s="150"/>
      <c r="FO32" s="150"/>
      <c r="FP32" s="150"/>
      <c r="FQ32" s="150"/>
      <c r="FR32" s="150"/>
      <c r="FS32" s="150"/>
      <c r="FT32" s="150"/>
      <c r="FU32" s="150"/>
      <c r="FV32" s="150"/>
      <c r="FW32" s="150"/>
      <c r="FX32" s="150"/>
      <c r="FY32" s="150"/>
      <c r="FZ32" s="150"/>
      <c r="GA32" s="150"/>
      <c r="GB32" s="150"/>
      <c r="GC32" s="150"/>
      <c r="GD32" s="150"/>
      <c r="GE32" s="150"/>
      <c r="GF32" s="150"/>
      <c r="GG32" s="150"/>
      <c r="GH32" s="150"/>
      <c r="GI32" s="150"/>
      <c r="GJ32" s="150"/>
      <c r="GK32" s="150"/>
      <c r="GL32" s="150"/>
      <c r="GM32" s="150"/>
      <c r="GN32" s="150"/>
      <c r="GO32" s="150"/>
      <c r="GP32" s="150"/>
      <c r="GQ32" s="150"/>
      <c r="GR32" s="150"/>
      <c r="GS32" s="150"/>
      <c r="GT32" s="150"/>
      <c r="GU32" s="150"/>
      <c r="GV32" s="150"/>
      <c r="GW32" s="150"/>
      <c r="GX32" s="150"/>
      <c r="GY32" s="150"/>
      <c r="GZ32" s="150"/>
      <c r="HA32" s="150"/>
      <c r="HB32" s="150"/>
      <c r="HC32" s="150"/>
      <c r="HD32" s="150"/>
      <c r="HE32" s="150"/>
      <c r="HF32" s="150"/>
      <c r="HG32" s="150"/>
      <c r="HH32" s="150"/>
      <c r="HI32" s="150"/>
      <c r="HJ32" s="150"/>
      <c r="HK32" s="150"/>
      <c r="HL32" s="150"/>
      <c r="HM32" s="150"/>
      <c r="HN32" s="150"/>
      <c r="HO32" s="150"/>
      <c r="HP32" s="150"/>
      <c r="HQ32" s="150"/>
      <c r="HR32" s="150"/>
      <c r="HS32" s="150"/>
      <c r="HT32" s="150"/>
      <c r="HU32" s="150"/>
      <c r="HV32" s="150"/>
      <c r="HW32" s="150"/>
      <c r="HX32" s="150"/>
      <c r="HY32" s="150"/>
      <c r="HZ32" s="150"/>
      <c r="IA32" s="150"/>
      <c r="IB32" s="150"/>
      <c r="IC32" s="150"/>
      <c r="ID32" s="150"/>
      <c r="IE32" s="150"/>
      <c r="IF32" s="150"/>
      <c r="IG32" s="150"/>
      <c r="IH32" s="150"/>
      <c r="II32" s="150"/>
      <c r="IJ32" s="150"/>
      <c r="IK32" s="150"/>
      <c r="IL32" s="150"/>
      <c r="IM32" s="150"/>
      <c r="IN32" s="150"/>
      <c r="IO32" s="150"/>
      <c r="IP32" s="150"/>
      <c r="IQ32" s="150"/>
      <c r="IR32" s="150"/>
      <c r="IS32" s="150"/>
      <c r="IT32" s="150"/>
      <c r="IU32" s="150"/>
      <c r="IV32" s="150"/>
      <c r="IW32" s="150"/>
      <c r="IX32" s="150"/>
      <c r="IY32" s="150"/>
      <c r="IZ32" s="150"/>
      <c r="JA32" s="150"/>
      <c r="JB32" s="150"/>
    </row>
    <row r="33" spans="1:262" s="83" customFormat="1" ht="49.5" customHeight="1" x14ac:dyDescent="0.2">
      <c r="A33" s="178"/>
      <c r="B33" s="228"/>
      <c r="C33" s="228"/>
      <c r="E33" s="176"/>
      <c r="G33" s="177"/>
      <c r="H33" s="230"/>
      <c r="I33" s="230"/>
      <c r="J33" s="230"/>
      <c r="K33" s="222"/>
      <c r="L33" s="222"/>
      <c r="M33" s="222"/>
      <c r="N33" s="222"/>
      <c r="O33" s="222"/>
      <c r="P33" s="222"/>
      <c r="Q33" s="222"/>
      <c r="R33" s="210"/>
      <c r="S33" s="222"/>
      <c r="T33" s="222"/>
      <c r="U33" s="222"/>
      <c r="V33" s="222"/>
      <c r="W33" s="222"/>
      <c r="X33" s="230"/>
      <c r="Y33" s="230"/>
      <c r="AB33" s="224"/>
      <c r="AC33" s="226"/>
      <c r="AD33" s="226"/>
      <c r="AE33" s="150"/>
      <c r="AF33" s="150"/>
      <c r="AG33" s="150"/>
      <c r="AH33" s="150"/>
      <c r="AI33" s="150"/>
      <c r="AJ33" s="150"/>
      <c r="AK33" s="150"/>
      <c r="AL33" s="150"/>
      <c r="AM33" s="150"/>
      <c r="AN33" s="150"/>
      <c r="AO33" s="150"/>
      <c r="AP33" s="150"/>
      <c r="AQ33" s="150"/>
      <c r="AR33" s="150"/>
      <c r="AS33" s="150"/>
      <c r="AT33" s="150"/>
      <c r="AU33" s="150"/>
      <c r="AV33" s="150"/>
      <c r="AW33" s="150"/>
      <c r="AX33" s="150"/>
      <c r="AY33" s="150"/>
      <c r="AZ33" s="150"/>
      <c r="BA33" s="150"/>
      <c r="BB33" s="150"/>
      <c r="BC33" s="150"/>
      <c r="BD33" s="150"/>
      <c r="BE33" s="150"/>
      <c r="BF33" s="150"/>
      <c r="BG33" s="150"/>
      <c r="BH33" s="150"/>
      <c r="BI33" s="150"/>
      <c r="BJ33" s="150"/>
      <c r="BK33" s="150"/>
      <c r="BL33" s="150"/>
      <c r="BM33" s="150"/>
      <c r="BN33" s="150"/>
      <c r="BO33" s="150"/>
      <c r="BP33" s="150"/>
      <c r="BQ33" s="150"/>
      <c r="BR33" s="150"/>
      <c r="BS33" s="150"/>
      <c r="BT33" s="150"/>
      <c r="BU33" s="150"/>
      <c r="BV33" s="150"/>
      <c r="BW33" s="150"/>
      <c r="BX33" s="150"/>
      <c r="BY33" s="150"/>
      <c r="BZ33" s="150"/>
      <c r="CA33" s="150"/>
      <c r="CB33" s="150"/>
      <c r="CC33" s="150"/>
      <c r="CD33" s="150"/>
      <c r="CE33" s="150"/>
      <c r="CF33" s="150"/>
      <c r="CG33" s="150"/>
      <c r="CH33" s="150"/>
      <c r="CI33" s="150"/>
      <c r="CJ33" s="150"/>
      <c r="CK33" s="150"/>
      <c r="CL33" s="150"/>
      <c r="CM33" s="150"/>
      <c r="CN33" s="150"/>
      <c r="CO33" s="150"/>
      <c r="CP33" s="150"/>
      <c r="CQ33" s="150"/>
      <c r="CR33" s="150"/>
      <c r="CS33" s="150"/>
      <c r="CT33" s="150"/>
      <c r="CU33" s="150"/>
      <c r="CV33" s="150"/>
      <c r="CW33" s="150"/>
      <c r="CX33" s="150"/>
      <c r="CY33" s="150"/>
      <c r="CZ33" s="150"/>
      <c r="DA33" s="150"/>
      <c r="DB33" s="150"/>
      <c r="DC33" s="150"/>
      <c r="DD33" s="150"/>
      <c r="DE33" s="150"/>
      <c r="DF33" s="150"/>
      <c r="DG33" s="150"/>
      <c r="DH33" s="150"/>
      <c r="DI33" s="150"/>
      <c r="DJ33" s="150"/>
      <c r="DK33" s="150"/>
      <c r="DL33" s="150"/>
      <c r="DM33" s="150"/>
      <c r="DN33" s="150"/>
      <c r="DO33" s="150"/>
      <c r="DP33" s="150"/>
      <c r="DQ33" s="150"/>
      <c r="DR33" s="150"/>
      <c r="DS33" s="150"/>
      <c r="DT33" s="150"/>
      <c r="DU33" s="150"/>
      <c r="DV33" s="150"/>
      <c r="DW33" s="150"/>
      <c r="DX33" s="150"/>
      <c r="DY33" s="150"/>
      <c r="DZ33" s="150"/>
      <c r="EA33" s="150"/>
      <c r="EB33" s="150"/>
      <c r="EC33" s="150"/>
      <c r="ED33" s="150"/>
      <c r="EE33" s="150"/>
      <c r="EF33" s="150"/>
      <c r="EG33" s="150"/>
      <c r="EH33" s="150"/>
      <c r="EI33" s="150"/>
      <c r="EJ33" s="150"/>
      <c r="EK33" s="150"/>
      <c r="EL33" s="150"/>
      <c r="EM33" s="150"/>
      <c r="EN33" s="150"/>
      <c r="EO33" s="150"/>
      <c r="EP33" s="150"/>
      <c r="EQ33" s="150"/>
      <c r="ER33" s="150"/>
      <c r="ES33" s="150"/>
      <c r="ET33" s="150"/>
      <c r="EU33" s="150"/>
      <c r="EV33" s="150"/>
      <c r="EW33" s="150"/>
      <c r="EX33" s="150"/>
      <c r="EY33" s="150"/>
      <c r="EZ33" s="150"/>
      <c r="FA33" s="150"/>
      <c r="FB33" s="150"/>
      <c r="FC33" s="150"/>
      <c r="FD33" s="150"/>
      <c r="FE33" s="150"/>
      <c r="FF33" s="150"/>
      <c r="FG33" s="150"/>
      <c r="FH33" s="150"/>
      <c r="FI33" s="150"/>
      <c r="FJ33" s="150"/>
      <c r="FK33" s="150"/>
      <c r="FL33" s="150"/>
      <c r="FM33" s="150"/>
      <c r="FN33" s="150"/>
      <c r="FO33" s="150"/>
      <c r="FP33" s="150"/>
      <c r="FQ33" s="150"/>
      <c r="FR33" s="150"/>
      <c r="FS33" s="150"/>
      <c r="FT33" s="150"/>
      <c r="FU33" s="150"/>
      <c r="FV33" s="150"/>
      <c r="FW33" s="150"/>
      <c r="FX33" s="150"/>
      <c r="FY33" s="150"/>
      <c r="FZ33" s="150"/>
      <c r="GA33" s="150"/>
      <c r="GB33" s="150"/>
      <c r="GC33" s="150"/>
      <c r="GD33" s="150"/>
      <c r="GE33" s="150"/>
      <c r="GF33" s="150"/>
      <c r="GG33" s="150"/>
      <c r="GH33" s="150"/>
      <c r="GI33" s="150"/>
      <c r="GJ33" s="150"/>
      <c r="GK33" s="150"/>
      <c r="GL33" s="150"/>
      <c r="GM33" s="150"/>
      <c r="GN33" s="150"/>
      <c r="GO33" s="150"/>
      <c r="GP33" s="150"/>
      <c r="GQ33" s="150"/>
      <c r="GR33" s="150"/>
      <c r="GS33" s="150"/>
      <c r="GT33" s="150"/>
      <c r="GU33" s="150"/>
      <c r="GV33" s="150"/>
      <c r="GW33" s="150"/>
      <c r="GX33" s="150"/>
      <c r="GY33" s="150"/>
      <c r="GZ33" s="150"/>
      <c r="HA33" s="150"/>
      <c r="HB33" s="150"/>
      <c r="HC33" s="150"/>
      <c r="HD33" s="150"/>
      <c r="HE33" s="150"/>
      <c r="HF33" s="150"/>
      <c r="HG33" s="150"/>
      <c r="HH33" s="150"/>
      <c r="HI33" s="150"/>
      <c r="HJ33" s="150"/>
      <c r="HK33" s="150"/>
      <c r="HL33" s="150"/>
      <c r="HM33" s="150"/>
      <c r="HN33" s="150"/>
      <c r="HO33" s="150"/>
      <c r="HP33" s="150"/>
      <c r="HQ33" s="150"/>
      <c r="HR33" s="150"/>
      <c r="HS33" s="150"/>
      <c r="HT33" s="150"/>
      <c r="HU33" s="150"/>
      <c r="HV33" s="150"/>
      <c r="HW33" s="150"/>
      <c r="HX33" s="150"/>
      <c r="HY33" s="150"/>
      <c r="HZ33" s="150"/>
      <c r="IA33" s="150"/>
      <c r="IB33" s="150"/>
      <c r="IC33" s="150"/>
      <c r="ID33" s="150"/>
      <c r="IE33" s="150"/>
      <c r="IF33" s="150"/>
      <c r="IG33" s="150"/>
      <c r="IH33" s="150"/>
      <c r="II33" s="150"/>
      <c r="IJ33" s="150"/>
      <c r="IK33" s="150"/>
      <c r="IL33" s="150"/>
      <c r="IM33" s="150"/>
      <c r="IN33" s="150"/>
      <c r="IO33" s="150"/>
      <c r="IP33" s="150"/>
      <c r="IQ33" s="150"/>
      <c r="IR33" s="150"/>
      <c r="IS33" s="150"/>
      <c r="IT33" s="150"/>
      <c r="IU33" s="150"/>
      <c r="IV33" s="150"/>
      <c r="IW33" s="150"/>
      <c r="IX33" s="150"/>
      <c r="IY33" s="150"/>
      <c r="IZ33" s="150"/>
      <c r="JA33" s="150"/>
      <c r="JB33" s="150"/>
    </row>
    <row r="34" spans="1:262" ht="18" x14ac:dyDescent="0.15">
      <c r="A34" s="231" t="s">
        <v>97</v>
      </c>
      <c r="B34" s="232"/>
      <c r="C34" s="232"/>
      <c r="D34" s="232"/>
      <c r="E34" s="232"/>
      <c r="F34" s="232"/>
      <c r="G34" s="232"/>
      <c r="H34" s="232"/>
      <c r="I34" s="232"/>
      <c r="J34" s="232"/>
      <c r="K34" s="232"/>
      <c r="L34" s="232"/>
      <c r="M34" s="232"/>
      <c r="N34" s="232"/>
      <c r="O34" s="232"/>
      <c r="P34" s="232"/>
      <c r="Q34" s="232"/>
      <c r="R34" s="232"/>
      <c r="S34" s="232"/>
      <c r="T34" s="232"/>
      <c r="U34" s="232"/>
      <c r="V34" s="232"/>
      <c r="W34" s="232"/>
      <c r="X34" s="232"/>
      <c r="Y34" s="232"/>
      <c r="Z34" s="232"/>
      <c r="AA34" s="232"/>
      <c r="AB34" s="232"/>
      <c r="AC34" s="232"/>
      <c r="AD34" s="232"/>
    </row>
    <row r="35" spans="1:262" ht="84" customHeight="1" x14ac:dyDescent="0.15">
      <c r="A35" s="233"/>
      <c r="B35" s="234"/>
      <c r="C35" s="234"/>
      <c r="D35" s="234"/>
      <c r="E35" s="234"/>
      <c r="F35" s="234"/>
      <c r="G35" s="234"/>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row>
    <row r="36" spans="1:262" ht="15" customHeight="1" x14ac:dyDescent="0.15">
      <c r="A36" s="111"/>
      <c r="B36" s="41"/>
      <c r="C36" s="41"/>
      <c r="D36" s="41"/>
      <c r="E36" s="179"/>
      <c r="F36" s="41"/>
      <c r="G36" s="180"/>
      <c r="H36" s="41"/>
      <c r="I36" s="41"/>
      <c r="J36" s="41"/>
      <c r="K36" s="41"/>
      <c r="L36" s="41"/>
      <c r="M36" s="41"/>
      <c r="N36" s="41"/>
      <c r="O36" s="41"/>
      <c r="P36" s="41"/>
      <c r="Q36" s="41"/>
      <c r="R36" s="41"/>
      <c r="S36" s="41"/>
      <c r="T36" s="41"/>
      <c r="U36" s="41"/>
      <c r="V36" s="41"/>
      <c r="W36" s="41"/>
      <c r="X36" s="41"/>
      <c r="Y36" s="41"/>
      <c r="Z36" s="41"/>
      <c r="AA36" s="41"/>
      <c r="AB36" s="41"/>
      <c r="AC36" s="235"/>
      <c r="AD36" s="235"/>
    </row>
    <row r="38" spans="1:262" ht="15" customHeight="1" x14ac:dyDescent="0.15">
      <c r="J38" s="236"/>
      <c r="K38" s="236"/>
      <c r="L38" s="236"/>
      <c r="M38" s="236"/>
      <c r="N38" s="236"/>
      <c r="O38" s="236"/>
      <c r="P38" s="236"/>
      <c r="Q38" s="193"/>
      <c r="R38" s="236"/>
      <c r="S38" s="236"/>
      <c r="T38" s="236"/>
      <c r="U38" s="236"/>
      <c r="V38" s="225"/>
      <c r="W38" s="225"/>
      <c r="X38" s="225"/>
      <c r="Y38" s="236"/>
      <c r="Z38" s="236"/>
    </row>
  </sheetData>
  <sheetProtection formatCells="0" formatColumns="0" formatRows="0" insertColumns="0" insertRows="0" insertHyperlinks="0" deleteColumns="0" deleteRows="0" sort="0" autoFilter="0" pivotTables="0"/>
  <mergeCells count="53">
    <mergeCell ref="A1:AD1"/>
    <mergeCell ref="A2:AD2"/>
    <mergeCell ref="A3:AD3"/>
    <mergeCell ref="A4:AD4"/>
    <mergeCell ref="A5:AD5"/>
    <mergeCell ref="B6:E6"/>
    <mergeCell ref="U6:AC6"/>
    <mergeCell ref="A7:B7"/>
    <mergeCell ref="C7:F7"/>
    <mergeCell ref="H7:L7"/>
    <mergeCell ref="Q7:W7"/>
    <mergeCell ref="A8:B8"/>
    <mergeCell ref="C8:F8"/>
    <mergeCell ref="H8:L8"/>
    <mergeCell ref="Q8:W8"/>
    <mergeCell ref="H9:L9"/>
    <mergeCell ref="Q10:S10"/>
    <mergeCell ref="B12:AD12"/>
    <mergeCell ref="B13:AD13"/>
    <mergeCell ref="V14:AD14"/>
    <mergeCell ref="V15:X15"/>
    <mergeCell ref="Y15:AB15"/>
    <mergeCell ref="AC15:AD15"/>
    <mergeCell ref="B14:E15"/>
    <mergeCell ref="F14:U15"/>
    <mergeCell ref="H17:P17"/>
    <mergeCell ref="Q17:S17"/>
    <mergeCell ref="T17:U17"/>
    <mergeCell ref="AC17:AD17"/>
    <mergeCell ref="B30:C30"/>
    <mergeCell ref="B17:B18"/>
    <mergeCell ref="C17:C18"/>
    <mergeCell ref="D17:D18"/>
    <mergeCell ref="E17:E18"/>
    <mergeCell ref="F17:F18"/>
    <mergeCell ref="G17:G18"/>
    <mergeCell ref="A34:AD34"/>
    <mergeCell ref="A35:AD35"/>
    <mergeCell ref="AC36:AD36"/>
    <mergeCell ref="J38:P38"/>
    <mergeCell ref="R38:U38"/>
    <mergeCell ref="V38:X38"/>
    <mergeCell ref="Y38:Z38"/>
    <mergeCell ref="Q32:Q33"/>
    <mergeCell ref="AB32:AB33"/>
    <mergeCell ref="AC32:AC33"/>
    <mergeCell ref="AD32:AD33"/>
    <mergeCell ref="B32:C33"/>
    <mergeCell ref="V32:W33"/>
    <mergeCell ref="X32:Y33"/>
    <mergeCell ref="S32:U33"/>
    <mergeCell ref="H32:J33"/>
    <mergeCell ref="K32:P33"/>
  </mergeCells>
  <printOptions horizontalCentered="1"/>
  <pageMargins left="0.35433070866141703" right="0.15748031496063" top="0.55118110236220497" bottom="0.74803149606299202" header="0.15748031496063" footer="0.31496062992126"/>
  <pageSetup paperSize="139" scale="38" fitToHeight="0" orientation="landscape"/>
  <headerFooter differentOddEven="1" differentFirst="1">
    <oddFooter>&amp;C&amp;"Helvetica,Regular"&amp;12&amp;K000000&amp;P</oddFooter>
  </headerFooter>
  <ignoredErrors>
    <ignoredError sqref="N30 J30" formula="1"/>
  </ignoredErrors>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JX30"/>
  <sheetViews>
    <sheetView showGridLines="0" topLeftCell="O12" zoomScale="85" zoomScaleNormal="85" zoomScaleSheetLayoutView="130" zoomScalePageLayoutView="85" workbookViewId="0">
      <selection activeCell="U19" sqref="U19"/>
    </sheetView>
  </sheetViews>
  <sheetFormatPr baseColWidth="10" defaultColWidth="10.83203125" defaultRowHeight="15" customHeight="1" x14ac:dyDescent="0.15"/>
  <cols>
    <col min="1" max="1" width="4.5" style="58" customWidth="1"/>
    <col min="2" max="2" width="10.5" style="58" customWidth="1"/>
    <col min="3" max="3" width="27.5" style="58" customWidth="1"/>
    <col min="4" max="4" width="19.6640625" style="58" customWidth="1"/>
    <col min="5" max="5" width="11.33203125" style="58" customWidth="1"/>
    <col min="6" max="6" width="10.83203125" style="58" customWidth="1"/>
    <col min="7" max="10" width="14" style="58" hidden="1" customWidth="1"/>
    <col min="11" max="11" width="10.83203125" style="58" customWidth="1"/>
    <col min="12" max="12" width="8.6640625" style="58" customWidth="1"/>
    <col min="13" max="13" width="8" style="84" customWidth="1"/>
    <col min="14" max="14" width="9.5" style="58" customWidth="1"/>
    <col min="15" max="15" width="8" style="84" customWidth="1"/>
    <col min="16" max="16" width="5.83203125" style="58" customWidth="1"/>
    <col min="17" max="17" width="8" style="84" customWidth="1"/>
    <col min="18" max="18" width="7.5" style="58" customWidth="1"/>
    <col min="19" max="19" width="8" style="84" customWidth="1"/>
    <col min="20" max="20" width="12.1640625" style="58" customWidth="1"/>
    <col min="21" max="21" width="5.33203125" style="58" customWidth="1"/>
    <col min="22" max="28" width="4" style="58" customWidth="1"/>
    <col min="29" max="29" width="14.83203125" style="58" customWidth="1"/>
    <col min="30" max="30" width="12.33203125" style="58" customWidth="1"/>
    <col min="31" max="31" width="19.5" style="58" customWidth="1"/>
    <col min="32" max="32" width="12.5" style="58" customWidth="1"/>
    <col min="33" max="33" width="11.6640625" style="58" customWidth="1"/>
    <col min="34" max="34" width="29.6640625" style="58" customWidth="1"/>
    <col min="35" max="35" width="22.5" style="58" customWidth="1"/>
    <col min="36" max="36" width="12.1640625" style="58" customWidth="1"/>
    <col min="37" max="37" width="3.83203125" style="58" customWidth="1"/>
    <col min="38" max="268" width="10.83203125" style="58" customWidth="1"/>
    <col min="269" max="16384" width="10.83203125" style="7"/>
  </cols>
  <sheetData>
    <row r="1" spans="1:284" ht="20.25" customHeight="1" x14ac:dyDescent="0.2">
      <c r="A1" s="302"/>
      <c r="B1" s="302"/>
      <c r="C1" s="302"/>
      <c r="D1" s="302"/>
      <c r="E1" s="302"/>
      <c r="F1" s="302"/>
      <c r="G1" s="302"/>
      <c r="H1" s="302"/>
      <c r="I1" s="302"/>
      <c r="J1" s="302"/>
      <c r="K1" s="302"/>
      <c r="L1" s="302"/>
      <c r="M1" s="302"/>
      <c r="N1" s="302"/>
      <c r="O1" s="302"/>
      <c r="P1" s="302"/>
      <c r="Q1" s="302"/>
      <c r="R1" s="302"/>
      <c r="S1" s="302"/>
      <c r="T1" s="302"/>
      <c r="U1" s="302"/>
      <c r="V1" s="302"/>
      <c r="W1" s="302"/>
      <c r="X1" s="302"/>
      <c r="Y1" s="302"/>
      <c r="Z1" s="302"/>
      <c r="AA1" s="302"/>
      <c r="AB1" s="302"/>
      <c r="AC1" s="302"/>
      <c r="AD1" s="302"/>
      <c r="AE1" s="302"/>
      <c r="AF1" s="302"/>
      <c r="AG1" s="302"/>
      <c r="AH1" s="302"/>
      <c r="AI1" s="302"/>
      <c r="AJ1" s="302"/>
    </row>
    <row r="2" spans="1:284" ht="30" customHeight="1" x14ac:dyDescent="0.25">
      <c r="A2" s="275" t="s">
        <v>0</v>
      </c>
      <c r="B2" s="303"/>
      <c r="C2" s="303"/>
      <c r="D2" s="303"/>
      <c r="E2" s="303"/>
      <c r="F2" s="303"/>
      <c r="G2" s="303"/>
      <c r="H2" s="303"/>
      <c r="I2" s="303"/>
      <c r="J2" s="303"/>
      <c r="K2" s="303"/>
      <c r="L2" s="303"/>
      <c r="M2" s="303"/>
      <c r="N2" s="303"/>
      <c r="O2" s="303"/>
      <c r="P2" s="303"/>
      <c r="Q2" s="303"/>
      <c r="R2" s="303"/>
      <c r="S2" s="303"/>
      <c r="T2" s="303"/>
      <c r="U2" s="303"/>
      <c r="V2" s="303"/>
      <c r="W2" s="303"/>
      <c r="X2" s="303"/>
      <c r="Y2" s="303"/>
      <c r="Z2" s="303"/>
      <c r="AA2" s="303"/>
      <c r="AB2" s="303"/>
      <c r="AC2" s="303"/>
      <c r="AD2" s="303"/>
      <c r="AE2" s="303"/>
      <c r="AF2" s="303"/>
      <c r="AG2" s="303"/>
      <c r="AH2" s="303"/>
      <c r="AI2" s="303"/>
      <c r="AJ2" s="303"/>
    </row>
    <row r="3" spans="1:284" ht="25.5" customHeight="1" x14ac:dyDescent="0.25">
      <c r="A3" s="275" t="s">
        <v>1</v>
      </c>
      <c r="B3" s="303"/>
      <c r="C3" s="303"/>
      <c r="D3" s="303"/>
      <c r="E3" s="303"/>
      <c r="F3" s="303"/>
      <c r="G3" s="303"/>
      <c r="H3" s="303"/>
      <c r="I3" s="303"/>
      <c r="J3" s="303"/>
      <c r="K3" s="303"/>
      <c r="L3" s="303"/>
      <c r="M3" s="303"/>
      <c r="N3" s="303"/>
      <c r="O3" s="303"/>
      <c r="P3" s="303"/>
      <c r="Q3" s="303"/>
      <c r="R3" s="303"/>
      <c r="S3" s="303"/>
      <c r="T3" s="303"/>
      <c r="U3" s="303"/>
      <c r="V3" s="303"/>
      <c r="W3" s="303"/>
      <c r="X3" s="303"/>
      <c r="Y3" s="303"/>
      <c r="Z3" s="303"/>
      <c r="AA3" s="303"/>
      <c r="AB3" s="303"/>
      <c r="AC3" s="303"/>
      <c r="AD3" s="303"/>
      <c r="AE3" s="303"/>
      <c r="AF3" s="303"/>
      <c r="AG3" s="303"/>
      <c r="AH3" s="303"/>
      <c r="AI3" s="303"/>
      <c r="AJ3" s="303"/>
    </row>
    <row r="4" spans="1:284" ht="28.5" customHeight="1" x14ac:dyDescent="0.25">
      <c r="A4" s="276" t="s">
        <v>2</v>
      </c>
      <c r="B4" s="277"/>
      <c r="C4" s="277"/>
      <c r="D4" s="277"/>
      <c r="E4" s="277"/>
      <c r="F4" s="277"/>
      <c r="G4" s="277"/>
      <c r="H4" s="277"/>
      <c r="I4" s="277"/>
      <c r="J4" s="277"/>
      <c r="K4" s="277"/>
      <c r="L4" s="277"/>
      <c r="M4" s="277"/>
      <c r="N4" s="277"/>
      <c r="O4" s="277"/>
      <c r="P4" s="277"/>
      <c r="Q4" s="277"/>
      <c r="R4" s="277"/>
      <c r="S4" s="277"/>
      <c r="T4" s="277"/>
      <c r="U4" s="277"/>
      <c r="V4" s="277"/>
      <c r="W4" s="277"/>
      <c r="X4" s="277"/>
      <c r="Y4" s="277"/>
      <c r="Z4" s="277"/>
      <c r="AA4" s="277"/>
      <c r="AB4" s="277"/>
      <c r="AC4" s="277"/>
      <c r="AD4" s="277"/>
      <c r="AE4" s="277"/>
      <c r="AF4" s="277"/>
      <c r="AG4" s="277"/>
      <c r="AH4" s="277"/>
      <c r="AI4" s="277"/>
      <c r="AJ4" s="277"/>
    </row>
    <row r="5" spans="1:284" ht="33" customHeight="1" x14ac:dyDescent="0.25">
      <c r="A5" s="276" t="s">
        <v>3</v>
      </c>
      <c r="B5" s="277"/>
      <c r="C5" s="277"/>
      <c r="D5" s="277"/>
      <c r="E5" s="277"/>
      <c r="F5" s="277"/>
      <c r="G5" s="277"/>
      <c r="H5" s="277"/>
      <c r="I5" s="277"/>
      <c r="J5" s="277"/>
      <c r="K5" s="277"/>
      <c r="L5" s="277"/>
      <c r="M5" s="277"/>
      <c r="N5" s="277"/>
      <c r="O5" s="277"/>
      <c r="P5" s="277"/>
      <c r="Q5" s="277"/>
      <c r="R5" s="277"/>
      <c r="S5" s="277"/>
      <c r="T5" s="277"/>
      <c r="U5" s="277"/>
      <c r="V5" s="277"/>
      <c r="W5" s="277"/>
      <c r="X5" s="277"/>
      <c r="Y5" s="277"/>
      <c r="Z5" s="277"/>
      <c r="AA5" s="277"/>
      <c r="AB5" s="277"/>
      <c r="AC5" s="277"/>
      <c r="AD5" s="277"/>
      <c r="AE5" s="277"/>
      <c r="AF5" s="277"/>
      <c r="AG5" s="277"/>
      <c r="AH5" s="277"/>
      <c r="AI5" s="277"/>
      <c r="AJ5" s="277"/>
    </row>
    <row r="6" spans="1:284" ht="33" customHeight="1" x14ac:dyDescent="0.25">
      <c r="A6" s="85"/>
      <c r="B6" s="270"/>
      <c r="C6" s="270"/>
      <c r="D6" s="270"/>
      <c r="E6" s="270"/>
      <c r="F6" s="86"/>
      <c r="G6" s="86"/>
      <c r="H6" s="86"/>
      <c r="I6" s="86"/>
      <c r="J6" s="86"/>
      <c r="K6" s="86"/>
      <c r="L6" s="86"/>
      <c r="M6" s="112"/>
      <c r="N6" s="86"/>
      <c r="O6" s="112"/>
      <c r="P6" s="86"/>
      <c r="Q6" s="112"/>
      <c r="R6" s="86"/>
      <c r="S6" s="112"/>
      <c r="T6" s="122"/>
      <c r="U6" s="86"/>
      <c r="V6" s="86"/>
      <c r="W6" s="86"/>
      <c r="X6" s="86"/>
      <c r="Y6" s="86"/>
      <c r="Z6" s="86"/>
      <c r="AA6" s="86"/>
      <c r="AB6" s="86"/>
      <c r="AC6" s="86"/>
      <c r="AD6" s="122"/>
      <c r="AE6" s="122"/>
      <c r="AF6" s="122"/>
      <c r="AG6" s="122"/>
      <c r="AH6" s="122"/>
      <c r="AI6" s="122"/>
      <c r="AJ6" s="144"/>
    </row>
    <row r="7" spans="1:284" ht="24" customHeight="1" x14ac:dyDescent="0.25">
      <c r="A7" s="85"/>
      <c r="B7" s="294" t="s">
        <v>4</v>
      </c>
      <c r="C7" s="295"/>
      <c r="D7" s="87"/>
      <c r="E7" s="296" t="str">
        <f>+IG_2019_P1!C7</f>
        <v>Nuevo León</v>
      </c>
      <c r="F7" s="297"/>
      <c r="G7" s="297"/>
      <c r="H7" s="297"/>
      <c r="I7" s="297"/>
      <c r="J7" s="297"/>
      <c r="K7" s="297"/>
      <c r="L7" s="297"/>
      <c r="M7" s="297"/>
      <c r="N7" s="297"/>
      <c r="O7" s="297"/>
      <c r="P7" s="297"/>
      <c r="Q7" s="297"/>
      <c r="R7" s="297"/>
      <c r="S7" s="297"/>
      <c r="T7" s="298"/>
      <c r="U7" s="123"/>
      <c r="V7" s="123"/>
      <c r="W7" s="123"/>
      <c r="X7" s="123"/>
      <c r="Y7" s="123"/>
      <c r="Z7" s="123"/>
      <c r="AA7" s="123"/>
      <c r="AB7" s="123"/>
      <c r="AC7" s="123"/>
      <c r="AD7" s="123"/>
      <c r="AE7" s="123"/>
      <c r="AF7" s="123"/>
      <c r="AG7" s="124"/>
      <c r="AH7" s="124"/>
      <c r="AI7" s="124"/>
      <c r="AJ7" s="145"/>
    </row>
    <row r="8" spans="1:284" ht="24" customHeight="1" x14ac:dyDescent="0.25">
      <c r="A8" s="85"/>
      <c r="B8" s="294" t="s">
        <v>8</v>
      </c>
      <c r="C8" s="299"/>
      <c r="D8" s="87"/>
      <c r="E8" s="300" t="str">
        <f>+IG_2019_P1!C8</f>
        <v>febrero</v>
      </c>
      <c r="F8" s="301"/>
      <c r="G8" s="301"/>
      <c r="H8" s="301"/>
      <c r="I8" s="301"/>
      <c r="J8" s="301"/>
      <c r="K8" s="301"/>
      <c r="L8" s="301"/>
      <c r="M8" s="301"/>
      <c r="N8" s="301"/>
      <c r="O8" s="301"/>
      <c r="P8" s="301"/>
      <c r="Q8" s="301"/>
      <c r="R8" s="301"/>
      <c r="S8" s="301"/>
      <c r="T8" s="301"/>
      <c r="U8" s="124"/>
      <c r="V8" s="124"/>
      <c r="W8" s="124"/>
      <c r="X8" s="124"/>
      <c r="Y8" s="124"/>
      <c r="Z8" s="124"/>
      <c r="AA8" s="124"/>
      <c r="AB8" s="124"/>
      <c r="AC8" s="124"/>
      <c r="AD8" s="124"/>
      <c r="AE8" s="124"/>
      <c r="AF8" s="124"/>
      <c r="AG8" s="124"/>
      <c r="AH8" s="124"/>
      <c r="AI8" s="124"/>
      <c r="AJ8" s="145"/>
    </row>
    <row r="9" spans="1:284" ht="75.75" customHeight="1" x14ac:dyDescent="0.25">
      <c r="A9" s="85"/>
      <c r="B9" s="88"/>
      <c r="C9" s="88"/>
      <c r="D9" s="88"/>
      <c r="E9" s="88"/>
      <c r="F9" s="88"/>
      <c r="G9" s="88"/>
      <c r="H9" s="88"/>
      <c r="I9" s="88"/>
      <c r="J9" s="88"/>
      <c r="K9" s="88"/>
      <c r="L9" s="88"/>
      <c r="M9" s="113"/>
      <c r="N9" s="88"/>
      <c r="O9" s="113"/>
      <c r="P9" s="88"/>
      <c r="Q9" s="113"/>
      <c r="R9" s="88"/>
      <c r="S9" s="113"/>
      <c r="T9" s="125"/>
      <c r="U9" s="88"/>
      <c r="V9" s="88"/>
      <c r="W9" s="88"/>
      <c r="X9" s="88"/>
      <c r="Y9" s="88"/>
      <c r="Z9" s="88"/>
      <c r="AA9" s="88"/>
      <c r="AB9" s="88"/>
      <c r="AC9" s="88"/>
      <c r="AD9" s="125"/>
      <c r="AE9" s="125"/>
      <c r="AF9" s="125"/>
      <c r="AG9" s="125"/>
      <c r="AH9" s="125"/>
      <c r="AI9" s="125"/>
      <c r="AJ9" s="124"/>
    </row>
    <row r="10" spans="1:284" ht="53.25" customHeight="1" x14ac:dyDescent="0.15">
      <c r="A10" s="89"/>
      <c r="B10" s="249" t="s">
        <v>20</v>
      </c>
      <c r="C10" s="250"/>
      <c r="D10" s="250"/>
      <c r="E10" s="250"/>
      <c r="F10" s="250"/>
      <c r="G10" s="250"/>
      <c r="H10" s="250"/>
      <c r="I10" s="250"/>
      <c r="J10" s="250"/>
      <c r="K10" s="250"/>
      <c r="L10" s="250"/>
      <c r="M10" s="250"/>
      <c r="N10" s="250"/>
      <c r="O10" s="250"/>
      <c r="P10" s="250"/>
      <c r="Q10" s="250"/>
      <c r="R10" s="250"/>
      <c r="S10" s="250"/>
      <c r="T10" s="250"/>
      <c r="U10" s="250"/>
      <c r="V10" s="250"/>
      <c r="W10" s="250"/>
      <c r="X10" s="250"/>
      <c r="Y10" s="250"/>
      <c r="Z10" s="250"/>
      <c r="AA10" s="250"/>
      <c r="AB10" s="250"/>
      <c r="AC10" s="250"/>
      <c r="AD10" s="250"/>
      <c r="AE10" s="250"/>
      <c r="AF10" s="250"/>
      <c r="AG10" s="250"/>
      <c r="AH10" s="250"/>
      <c r="AI10" s="250"/>
      <c r="AJ10" s="250"/>
    </row>
    <row r="11" spans="1:284" ht="39.75" customHeight="1" x14ac:dyDescent="0.15">
      <c r="A11" s="89"/>
      <c r="B11" s="249" t="s">
        <v>98</v>
      </c>
      <c r="C11" s="250"/>
      <c r="D11" s="250"/>
      <c r="E11" s="250"/>
      <c r="F11" s="250"/>
      <c r="G11" s="250"/>
      <c r="H11" s="250"/>
      <c r="I11" s="250"/>
      <c r="J11" s="250"/>
      <c r="K11" s="250"/>
      <c r="L11" s="250"/>
      <c r="M11" s="250"/>
      <c r="N11" s="250"/>
      <c r="O11" s="250"/>
      <c r="P11" s="250"/>
      <c r="Q11" s="250"/>
      <c r="R11" s="250"/>
      <c r="S11" s="250"/>
      <c r="T11" s="250"/>
      <c r="U11" s="250"/>
      <c r="V11" s="250"/>
      <c r="W11" s="250"/>
      <c r="X11" s="250"/>
      <c r="Y11" s="250"/>
      <c r="Z11" s="250"/>
      <c r="AA11" s="250"/>
      <c r="AB11" s="250"/>
      <c r="AC11" s="250"/>
      <c r="AD11" s="250"/>
      <c r="AE11" s="250"/>
      <c r="AF11" s="250"/>
      <c r="AG11" s="250"/>
      <c r="AH11" s="250"/>
      <c r="AI11" s="250"/>
      <c r="AJ11" s="250"/>
    </row>
    <row r="12" spans="1:284" ht="31.5" customHeight="1" x14ac:dyDescent="0.15">
      <c r="A12" s="90"/>
      <c r="B12" s="9"/>
      <c r="C12" s="9"/>
      <c r="D12" s="9"/>
      <c r="E12" s="9"/>
      <c r="F12" s="9"/>
      <c r="G12" s="9"/>
      <c r="H12" s="9"/>
      <c r="I12" s="9"/>
      <c r="J12" s="9"/>
      <c r="K12" s="287" t="s">
        <v>99</v>
      </c>
      <c r="L12" s="288"/>
      <c r="M12" s="288"/>
      <c r="N12" s="288"/>
      <c r="O12" s="288"/>
      <c r="P12" s="288"/>
      <c r="Q12" s="288"/>
      <c r="R12" s="288"/>
      <c r="S12" s="289"/>
      <c r="T12" s="290" t="s">
        <v>100</v>
      </c>
      <c r="U12" s="290"/>
      <c r="V12" s="290"/>
      <c r="W12" s="290"/>
      <c r="X12" s="290"/>
      <c r="Y12" s="290"/>
      <c r="Z12" s="290"/>
      <c r="AA12" s="290"/>
      <c r="AB12" s="290"/>
      <c r="AC12" s="290"/>
      <c r="AD12" s="291" t="s">
        <v>101</v>
      </c>
      <c r="AE12" s="292"/>
      <c r="AF12" s="293" t="s">
        <v>102</v>
      </c>
      <c r="AG12" s="293"/>
      <c r="AH12" s="293"/>
      <c r="AI12" s="293"/>
      <c r="AJ12" s="293"/>
    </row>
    <row r="13" spans="1:284" s="81" customFormat="1" ht="44" x14ac:dyDescent="0.15">
      <c r="A13" s="91"/>
      <c r="B13" s="92" t="s">
        <v>28</v>
      </c>
      <c r="C13" s="92" t="s">
        <v>29</v>
      </c>
      <c r="D13" s="92" t="s">
        <v>30</v>
      </c>
      <c r="E13" s="92" t="s">
        <v>103</v>
      </c>
      <c r="F13" s="92" t="s">
        <v>104</v>
      </c>
      <c r="G13" s="92" t="s">
        <v>105</v>
      </c>
      <c r="H13" s="92" t="s">
        <v>106</v>
      </c>
      <c r="I13" s="92" t="s">
        <v>107</v>
      </c>
      <c r="J13" s="92" t="s">
        <v>108</v>
      </c>
      <c r="K13" s="92" t="s">
        <v>109</v>
      </c>
      <c r="L13" s="92" t="s">
        <v>110</v>
      </c>
      <c r="M13" s="114" t="s">
        <v>111</v>
      </c>
      <c r="N13" s="92" t="s">
        <v>112</v>
      </c>
      <c r="O13" s="114" t="s">
        <v>111</v>
      </c>
      <c r="P13" s="92" t="s">
        <v>113</v>
      </c>
      <c r="Q13" s="114" t="s">
        <v>111</v>
      </c>
      <c r="R13" s="92" t="s">
        <v>114</v>
      </c>
      <c r="S13" s="114" t="s">
        <v>111</v>
      </c>
      <c r="T13" s="92" t="s">
        <v>115</v>
      </c>
      <c r="U13" s="92" t="s">
        <v>110</v>
      </c>
      <c r="V13" s="114" t="s">
        <v>111</v>
      </c>
      <c r="W13" s="92" t="s">
        <v>112</v>
      </c>
      <c r="X13" s="114" t="s">
        <v>111</v>
      </c>
      <c r="Y13" s="92" t="s">
        <v>113</v>
      </c>
      <c r="Z13" s="114" t="s">
        <v>111</v>
      </c>
      <c r="AA13" s="92" t="s">
        <v>114</v>
      </c>
      <c r="AB13" s="114" t="s">
        <v>111</v>
      </c>
      <c r="AC13" s="92" t="s">
        <v>116</v>
      </c>
      <c r="AD13" s="138" t="s">
        <v>117</v>
      </c>
      <c r="AE13" s="139" t="s">
        <v>118</v>
      </c>
      <c r="AF13" s="92" t="s">
        <v>119</v>
      </c>
      <c r="AG13" s="92" t="s">
        <v>111</v>
      </c>
      <c r="AH13" s="92" t="s">
        <v>120</v>
      </c>
      <c r="AI13" s="92" t="s">
        <v>121</v>
      </c>
      <c r="AJ13" s="92" t="s">
        <v>122</v>
      </c>
    </row>
    <row r="14" spans="1:284" s="58" customFormat="1" ht="15.75" customHeight="1" x14ac:dyDescent="0.15">
      <c r="A14" s="93">
        <v>1</v>
      </c>
      <c r="B14" s="94" t="str">
        <f>IG_2019_P1!B19</f>
        <v>UMM-0</v>
      </c>
      <c r="C14" s="95" t="str">
        <f>IG_2019_P1!C19</f>
        <v>3D3KS28T09G513374</v>
      </c>
      <c r="D14" s="95" t="str">
        <f>IG_2019_P1!D19</f>
        <v>NLSSA014505</v>
      </c>
      <c r="E14" s="96">
        <v>19</v>
      </c>
      <c r="F14" s="97">
        <f>IG_2019_P1!U19</f>
        <v>19</v>
      </c>
      <c r="G14" s="98" t="str">
        <f>CONCATENATE(D14&amp;"Médico")</f>
        <v>NLSSA014505Médico</v>
      </c>
      <c r="H14" s="99" t="str">
        <f>CONCATENATE(D14&amp;"Enfermera")</f>
        <v>NLSSA014505Enfermera</v>
      </c>
      <c r="I14" s="99" t="str">
        <f>CONCATENATE(D14&amp;"Promotor")</f>
        <v>NLSSA014505Promotor</v>
      </c>
      <c r="J14" s="99" t="str">
        <f>CONCATENATE(D14&amp;"Odontólogo")</f>
        <v>NLSSA014505Odontólogo</v>
      </c>
      <c r="K14" s="115">
        <v>0</v>
      </c>
      <c r="L14" s="116">
        <f>VLOOKUP(G14,IG_PLANT_CAP!$D:$AI,10,0)</f>
        <v>0</v>
      </c>
      <c r="M14" s="117">
        <f>VLOOKUP(G14,IG_PLANT_CAP!$D:$AI,9,0)</f>
        <v>0</v>
      </c>
      <c r="N14" s="116">
        <f>VLOOKUP(H14,IG_PLANT_CAP!$D:$AI,10,0)</f>
        <v>1</v>
      </c>
      <c r="O14" s="117" t="str">
        <f>VLOOKUP(H14,IG_PLANT_CAP!$D:$AI,9,0)</f>
        <v>27,28</v>
      </c>
      <c r="P14" s="116">
        <f>VLOOKUP(I14,IG_PLANT_CAP!$D:$AI,10,0)</f>
        <v>1</v>
      </c>
      <c r="Q14" s="117" t="str">
        <f>VLOOKUP(I14,IG_PLANT_CAP!$D:$AI,9,0)</f>
        <v>27,28</v>
      </c>
      <c r="R14" s="126"/>
      <c r="S14" s="127"/>
      <c r="T14" s="128">
        <v>0</v>
      </c>
      <c r="U14" s="129">
        <v>0</v>
      </c>
      <c r="V14" s="130"/>
      <c r="W14" s="129">
        <v>0</v>
      </c>
      <c r="X14" s="130"/>
      <c r="Y14" s="129">
        <v>0</v>
      </c>
      <c r="Z14" s="130"/>
      <c r="AA14" s="116"/>
      <c r="AB14" s="116"/>
      <c r="AC14" s="132"/>
      <c r="AD14" s="140">
        <f>E14-(F14+K14+T14)</f>
        <v>0</v>
      </c>
      <c r="AE14" s="132"/>
      <c r="AF14" s="141">
        <v>0</v>
      </c>
      <c r="AG14" s="130"/>
      <c r="AH14" s="130"/>
      <c r="AI14" s="130"/>
      <c r="AJ14" s="146">
        <f>IF(AF14&gt;0,1,0)</f>
        <v>0</v>
      </c>
      <c r="JI14" s="7"/>
      <c r="JJ14" s="7"/>
      <c r="JK14" s="7"/>
      <c r="JL14" s="7"/>
      <c r="JM14" s="7"/>
      <c r="JN14" s="7"/>
      <c r="JO14" s="7"/>
      <c r="JP14" s="7"/>
      <c r="JQ14" s="7"/>
      <c r="JR14" s="7"/>
      <c r="JS14" s="7"/>
      <c r="JT14" s="7"/>
      <c r="JU14" s="7"/>
      <c r="JV14" s="7"/>
      <c r="JW14" s="7"/>
      <c r="JX14" s="7"/>
    </row>
    <row r="15" spans="1:284" s="58" customFormat="1" ht="15.75" customHeight="1" x14ac:dyDescent="0.15">
      <c r="A15" s="93">
        <v>2</v>
      </c>
      <c r="B15" s="94" t="str">
        <f>IG_2019_P1!B20</f>
        <v>UMM-0</v>
      </c>
      <c r="C15" s="95" t="str">
        <f>IG_2019_P1!C20</f>
        <v>3D3KS28TX9G513446</v>
      </c>
      <c r="D15" s="95" t="str">
        <f>IG_2019_P1!D20</f>
        <v>NLSSA014592</v>
      </c>
      <c r="E15" s="96">
        <v>19</v>
      </c>
      <c r="F15" s="97">
        <f>IG_2019_P1!U20</f>
        <v>11</v>
      </c>
      <c r="G15" s="98" t="str">
        <f t="shared" ref="G15:G24" si="0">CONCATENATE(D15&amp;"Médico")</f>
        <v>NLSSA014592Médico</v>
      </c>
      <c r="H15" s="99" t="str">
        <f t="shared" ref="H15:H24" si="1">CONCATENATE(D15&amp;"Enfermera")</f>
        <v>NLSSA014592Enfermera</v>
      </c>
      <c r="I15" s="99" t="str">
        <f t="shared" ref="I15:I24" si="2">CONCATENATE(D15&amp;"Promotor")</f>
        <v>NLSSA014592Promotor</v>
      </c>
      <c r="J15" s="99" t="str">
        <f t="shared" ref="J15:J24" si="3">CONCATENATE(D15&amp;"Odontólogo")</f>
        <v>NLSSA014592Odontólogo</v>
      </c>
      <c r="K15" s="115">
        <v>0</v>
      </c>
      <c r="L15" s="116">
        <f>VLOOKUP(G15,IG_PLANT_CAP!$D:$AI,10,0)</f>
        <v>0</v>
      </c>
      <c r="M15" s="117">
        <f>VLOOKUP(G15,IG_PLANT_CAP!$D:$AI,9,0)</f>
        <v>0</v>
      </c>
      <c r="N15" s="116">
        <f>VLOOKUP(H15,IG_PLANT_CAP!$D:$AI,10,0)</f>
        <v>0</v>
      </c>
      <c r="O15" s="117">
        <f>VLOOKUP(H15,IG_PLANT_CAP!$D:$AI,9,0)</f>
        <v>0</v>
      </c>
      <c r="P15" s="116">
        <f>VLOOKUP(I15,IG_PLANT_CAP!$D:$AI,10,0)</f>
        <v>0</v>
      </c>
      <c r="Q15" s="117">
        <f>VLOOKUP(I15,IG_PLANT_CAP!$D:$AI,9,0)</f>
        <v>0</v>
      </c>
      <c r="R15" s="116"/>
      <c r="S15" s="131"/>
      <c r="T15" s="128">
        <v>6</v>
      </c>
      <c r="U15" s="129">
        <v>1</v>
      </c>
      <c r="V15" s="130" t="s">
        <v>316</v>
      </c>
      <c r="W15" s="129">
        <v>1</v>
      </c>
      <c r="X15" s="130" t="s">
        <v>316</v>
      </c>
      <c r="Y15" s="129">
        <v>1</v>
      </c>
      <c r="Z15" s="130" t="s">
        <v>316</v>
      </c>
      <c r="AA15" s="116"/>
      <c r="AB15" s="116"/>
      <c r="AC15" s="130" t="s">
        <v>317</v>
      </c>
      <c r="AD15" s="140">
        <f t="shared" ref="AD15:AD24" si="4">E15-(F15+K15+T15)</f>
        <v>2</v>
      </c>
      <c r="AE15" s="132" t="s">
        <v>315</v>
      </c>
      <c r="AF15" s="141">
        <v>0</v>
      </c>
      <c r="AG15" s="130"/>
      <c r="AH15" s="130"/>
      <c r="AI15" s="130"/>
      <c r="AJ15" s="146">
        <f t="shared" ref="AJ15:AJ24" si="5">IF(AF15&gt;0,1,0)</f>
        <v>0</v>
      </c>
      <c r="JI15" s="7"/>
      <c r="JJ15" s="7"/>
      <c r="JK15" s="7"/>
      <c r="JL15" s="7"/>
      <c r="JM15" s="7"/>
      <c r="JN15" s="7"/>
      <c r="JO15" s="7"/>
      <c r="JP15" s="7"/>
      <c r="JQ15" s="7"/>
      <c r="JR15" s="7"/>
      <c r="JS15" s="7"/>
      <c r="JT15" s="7"/>
      <c r="JU15" s="7"/>
      <c r="JV15" s="7"/>
      <c r="JW15" s="7"/>
      <c r="JX15" s="7"/>
    </row>
    <row r="16" spans="1:284" s="58" customFormat="1" ht="15.75" customHeight="1" x14ac:dyDescent="0.15">
      <c r="A16" s="93">
        <v>3</v>
      </c>
      <c r="B16" s="94" t="str">
        <f>IG_2019_P1!B21</f>
        <v>UMM-0</v>
      </c>
      <c r="C16" s="95" t="str">
        <f>IG_2019_P1!C21</f>
        <v>3D3KS28T99G513597</v>
      </c>
      <c r="D16" s="95" t="str">
        <f>IG_2019_P1!D21</f>
        <v>NLSSA014563</v>
      </c>
      <c r="E16" s="96">
        <v>19</v>
      </c>
      <c r="F16" s="97">
        <f>IG_2019_P1!U21</f>
        <v>16</v>
      </c>
      <c r="G16" s="98" t="str">
        <f t="shared" si="0"/>
        <v>NLSSA014563Médico</v>
      </c>
      <c r="H16" s="99" t="str">
        <f t="shared" si="1"/>
        <v>NLSSA014563Enfermera</v>
      </c>
      <c r="I16" s="99" t="str">
        <f t="shared" si="2"/>
        <v>NLSSA014563Promotor</v>
      </c>
      <c r="J16" s="99" t="str">
        <f t="shared" si="3"/>
        <v>NLSSA014563Odontólogo</v>
      </c>
      <c r="K16" s="115">
        <v>0</v>
      </c>
      <c r="L16" s="116">
        <f>VLOOKUP(G16,IG_PLANT_CAP!$D:$AI,10,0)</f>
        <v>0</v>
      </c>
      <c r="M16" s="117">
        <f>VLOOKUP(G16,IG_PLANT_CAP!$D:$AI,9,0)</f>
        <v>0</v>
      </c>
      <c r="N16" s="116">
        <f>VLOOKUP(H16,IG_PLANT_CAP!$D:$AI,10,0)</f>
        <v>1</v>
      </c>
      <c r="O16" s="117" t="str">
        <f>VLOOKUP(H16,IG_PLANT_CAP!$D:$AI,9,0)</f>
        <v>27,28</v>
      </c>
      <c r="P16" s="116">
        <f>VLOOKUP(I16,IG_PLANT_CAP!$D:$AI,10,0)</f>
        <v>1</v>
      </c>
      <c r="Q16" s="117">
        <f>VLOOKUP(I16,IG_PLANT_CAP!$D:$AI,9,0)</f>
        <v>27</v>
      </c>
      <c r="R16" s="116"/>
      <c r="S16" s="131"/>
      <c r="T16" s="128">
        <v>3</v>
      </c>
      <c r="U16" s="129">
        <v>1</v>
      </c>
      <c r="V16" s="132" t="s">
        <v>330</v>
      </c>
      <c r="W16" s="129">
        <v>1</v>
      </c>
      <c r="X16" s="132" t="s">
        <v>330</v>
      </c>
      <c r="Y16" s="129">
        <v>1</v>
      </c>
      <c r="Z16" s="132" t="s">
        <v>330</v>
      </c>
      <c r="AA16" s="116"/>
      <c r="AB16" s="116"/>
      <c r="AC16" s="132" t="s">
        <v>331</v>
      </c>
      <c r="AD16" s="140">
        <f t="shared" si="4"/>
        <v>0</v>
      </c>
      <c r="AE16" s="132"/>
      <c r="AF16" s="141">
        <v>0</v>
      </c>
      <c r="AG16" s="130"/>
      <c r="AH16" s="130"/>
      <c r="AI16" s="130"/>
      <c r="AJ16" s="146">
        <f t="shared" si="5"/>
        <v>0</v>
      </c>
      <c r="JI16" s="7"/>
      <c r="JJ16" s="7"/>
      <c r="JK16" s="7"/>
      <c r="JL16" s="7"/>
      <c r="JM16" s="7"/>
      <c r="JN16" s="7"/>
      <c r="JO16" s="7"/>
      <c r="JP16" s="7"/>
      <c r="JQ16" s="7"/>
      <c r="JR16" s="7"/>
      <c r="JS16" s="7"/>
      <c r="JT16" s="7"/>
      <c r="JU16" s="7"/>
      <c r="JV16" s="7"/>
      <c r="JW16" s="7"/>
      <c r="JX16" s="7"/>
    </row>
    <row r="17" spans="1:284" s="58" customFormat="1" ht="15.75" customHeight="1" x14ac:dyDescent="0.15">
      <c r="A17" s="93">
        <v>4</v>
      </c>
      <c r="B17" s="94" t="str">
        <f>IG_2019_P1!B22</f>
        <v>UMM-0</v>
      </c>
      <c r="C17" s="95" t="str">
        <f>IG_2019_P1!C22</f>
        <v>3C6UR5DJ3MG546159</v>
      </c>
      <c r="D17" s="95" t="str">
        <f>IG_2019_P1!D22</f>
        <v>NLSSA005195</v>
      </c>
      <c r="E17" s="96">
        <v>19</v>
      </c>
      <c r="F17" s="97">
        <f>IG_2019_P1!U22</f>
        <v>17</v>
      </c>
      <c r="G17" s="98" t="str">
        <f t="shared" si="0"/>
        <v>NLSSA005195Médico</v>
      </c>
      <c r="H17" s="99" t="str">
        <f t="shared" si="1"/>
        <v>NLSSA005195Enfermera</v>
      </c>
      <c r="I17" s="99" t="str">
        <f t="shared" si="2"/>
        <v>NLSSA005195Promotor</v>
      </c>
      <c r="J17" s="99" t="str">
        <f t="shared" si="3"/>
        <v>NLSSA005195Odontólogo</v>
      </c>
      <c r="K17" s="115">
        <v>0</v>
      </c>
      <c r="L17" s="116">
        <f>VLOOKUP(G17,IG_PLANT_CAP!$D:$AI,10,0)</f>
        <v>1</v>
      </c>
      <c r="M17" s="117">
        <f>VLOOKUP(G17,IG_PLANT_CAP!$D:$AI,9,0)</f>
        <v>24</v>
      </c>
      <c r="N17" s="116">
        <f>VLOOKUP(H17,IG_PLANT_CAP!$D:$AI,10,0)</f>
        <v>1</v>
      </c>
      <c r="O17" s="117">
        <f>VLOOKUP(H17,IG_PLANT_CAP!$D:$AI,9,0)</f>
        <v>24</v>
      </c>
      <c r="P17" s="116">
        <f>VLOOKUP(I17,IG_PLANT_CAP!$D:$AI,10,0)</f>
        <v>0</v>
      </c>
      <c r="Q17" s="117">
        <f>VLOOKUP(I17,IG_PLANT_CAP!$D:$AI,9,0)</f>
        <v>0</v>
      </c>
      <c r="R17" s="116"/>
      <c r="S17" s="131"/>
      <c r="T17" s="128">
        <v>2</v>
      </c>
      <c r="U17" s="129">
        <v>1</v>
      </c>
      <c r="V17" s="132" t="s">
        <v>324</v>
      </c>
      <c r="W17" s="129">
        <v>1</v>
      </c>
      <c r="X17" s="132" t="s">
        <v>324</v>
      </c>
      <c r="Y17" s="129">
        <v>1</v>
      </c>
      <c r="Z17" s="132" t="s">
        <v>324</v>
      </c>
      <c r="AA17" s="116"/>
      <c r="AB17" s="116"/>
      <c r="AC17" s="132" t="s">
        <v>325</v>
      </c>
      <c r="AD17" s="140">
        <f t="shared" si="4"/>
        <v>0</v>
      </c>
      <c r="AE17" s="142"/>
      <c r="AF17" s="141">
        <v>0</v>
      </c>
      <c r="AG17" s="142"/>
      <c r="AH17" s="130"/>
      <c r="AI17" s="130"/>
      <c r="AJ17" s="146">
        <f t="shared" si="5"/>
        <v>0</v>
      </c>
      <c r="JI17" s="7"/>
      <c r="JJ17" s="7"/>
      <c r="JK17" s="7"/>
      <c r="JL17" s="7"/>
      <c r="JM17" s="7"/>
      <c r="JN17" s="7"/>
      <c r="JO17" s="7"/>
      <c r="JP17" s="7"/>
      <c r="JQ17" s="7"/>
      <c r="JR17" s="7"/>
      <c r="JS17" s="7"/>
      <c r="JT17" s="7"/>
      <c r="JU17" s="7"/>
      <c r="JV17" s="7"/>
      <c r="JW17" s="7"/>
      <c r="JX17" s="7"/>
    </row>
    <row r="18" spans="1:284" s="58" customFormat="1" ht="15.75" customHeight="1" x14ac:dyDescent="0.15">
      <c r="A18" s="93">
        <v>5</v>
      </c>
      <c r="B18" s="94" t="str">
        <f>IG_2019_P1!B23</f>
        <v>UMM-0</v>
      </c>
      <c r="C18" s="95" t="str">
        <f>IG_2019_P1!C23</f>
        <v>3C6UR5DJ8MG546125</v>
      </c>
      <c r="D18" s="95" t="str">
        <f>IG_2019_P1!D23</f>
        <v>NLSSA005212</v>
      </c>
      <c r="E18" s="96">
        <v>19</v>
      </c>
      <c r="F18" s="97">
        <f>IG_2019_P1!U23</f>
        <v>18</v>
      </c>
      <c r="G18" s="98" t="str">
        <f t="shared" si="0"/>
        <v>NLSSA005212Médico</v>
      </c>
      <c r="H18" s="99" t="str">
        <f t="shared" si="1"/>
        <v>NLSSA005212Enfermera</v>
      </c>
      <c r="I18" s="99" t="str">
        <f t="shared" si="2"/>
        <v>NLSSA005212Promotor</v>
      </c>
      <c r="J18" s="99" t="str">
        <f t="shared" si="3"/>
        <v>NLSSA005212Odontólogo</v>
      </c>
      <c r="K18" s="115">
        <v>0</v>
      </c>
      <c r="L18" s="116">
        <f>VLOOKUP(G18,IG_PLANT_CAP!$D:$AI,10,0)</f>
        <v>1</v>
      </c>
      <c r="M18" s="117" t="str">
        <f>VLOOKUP(G18,IG_PLANT_CAP!$D:$AI,9,0)</f>
        <v>24,27</v>
      </c>
      <c r="N18" s="116">
        <f>VLOOKUP(H18,IG_PLANT_CAP!$D:$AI,10,0)</f>
        <v>1</v>
      </c>
      <c r="O18" s="117" t="str">
        <f>VLOOKUP(H18,IG_PLANT_CAP!$D:$AI,9,0)</f>
        <v>24,25,27</v>
      </c>
      <c r="P18" s="116">
        <f>VLOOKUP(I18,IG_PLANT_CAP!$D:$AI,10,0)</f>
        <v>1</v>
      </c>
      <c r="Q18" s="117">
        <f>VLOOKUP(I18,IG_PLANT_CAP!$D:$AI,9,0)</f>
        <v>24</v>
      </c>
      <c r="R18" s="116"/>
      <c r="S18" s="131"/>
      <c r="T18" s="128">
        <v>1</v>
      </c>
      <c r="U18" s="129">
        <v>1</v>
      </c>
      <c r="V18" s="132" t="s">
        <v>313</v>
      </c>
      <c r="W18" s="129">
        <v>1</v>
      </c>
      <c r="X18" s="132" t="s">
        <v>313</v>
      </c>
      <c r="Y18" s="129">
        <v>1</v>
      </c>
      <c r="Z18" s="132" t="s">
        <v>313</v>
      </c>
      <c r="AA18" s="116"/>
      <c r="AB18" s="116"/>
      <c r="AC18" s="132" t="s">
        <v>314</v>
      </c>
      <c r="AD18" s="140">
        <f t="shared" si="4"/>
        <v>0</v>
      </c>
      <c r="AE18" s="142"/>
      <c r="AF18" s="141">
        <v>0</v>
      </c>
      <c r="AG18" s="130"/>
      <c r="AH18" s="130"/>
      <c r="AI18" s="130"/>
      <c r="AJ18" s="146">
        <f t="shared" si="5"/>
        <v>0</v>
      </c>
      <c r="JI18" s="7"/>
      <c r="JJ18" s="7"/>
      <c r="JK18" s="7"/>
      <c r="JL18" s="7"/>
      <c r="JM18" s="7"/>
      <c r="JN18" s="7"/>
      <c r="JO18" s="7"/>
      <c r="JP18" s="7"/>
      <c r="JQ18" s="7"/>
      <c r="JR18" s="7"/>
      <c r="JS18" s="7"/>
      <c r="JT18" s="7"/>
      <c r="JU18" s="7"/>
      <c r="JV18" s="7"/>
      <c r="JW18" s="7"/>
      <c r="JX18" s="7"/>
    </row>
    <row r="19" spans="1:284" s="58" customFormat="1" ht="15.75" customHeight="1" x14ac:dyDescent="0.15">
      <c r="A19" s="100">
        <v>6</v>
      </c>
      <c r="B19" s="94" t="str">
        <f>IG_2019_P1!B24</f>
        <v>UMM-0</v>
      </c>
      <c r="C19" s="95" t="str">
        <f>IG_2019_P1!C24</f>
        <v>3C6UR5DJ7MG546052</v>
      </c>
      <c r="D19" s="95" t="str">
        <f>IG_2019_P1!D24</f>
        <v>NLSSA005171</v>
      </c>
      <c r="E19" s="96">
        <v>19</v>
      </c>
      <c r="F19" s="97">
        <f>IG_2019_P1!U24</f>
        <v>17</v>
      </c>
      <c r="G19" s="98" t="str">
        <f t="shared" si="0"/>
        <v>NLSSA005171Médico</v>
      </c>
      <c r="H19" s="99" t="str">
        <f t="shared" si="1"/>
        <v>NLSSA005171Enfermera</v>
      </c>
      <c r="I19" s="99" t="str">
        <f t="shared" si="2"/>
        <v>NLSSA005171Promotor</v>
      </c>
      <c r="J19" s="99" t="str">
        <f t="shared" si="3"/>
        <v>NLSSA005171Odontólogo</v>
      </c>
      <c r="K19" s="115">
        <v>0</v>
      </c>
      <c r="L19" s="116">
        <f>VLOOKUP(G19,IG_PLANT_CAP!$D:$AI,10,0)</f>
        <v>0</v>
      </c>
      <c r="M19" s="117" t="str">
        <f>VLOOKUP(G19,IG_PLANT_CAP!$D:$AI,9,0)</f>
        <v>Vacante</v>
      </c>
      <c r="N19" s="116">
        <f>VLOOKUP(H19,IG_PLANT_CAP!$D:$AI,10,0)</f>
        <v>0</v>
      </c>
      <c r="O19" s="117">
        <f>VLOOKUP(H19,IG_PLANT_CAP!$D:$AI,9,0)</f>
        <v>0</v>
      </c>
      <c r="P19" s="116">
        <f>VLOOKUP(I19,IG_PLANT_CAP!$D:$AI,10,0)</f>
        <v>1</v>
      </c>
      <c r="Q19" s="117" t="str">
        <f>VLOOKUP(I19,IG_PLANT_CAP!$D:$AI,9,0)</f>
        <v>25,27</v>
      </c>
      <c r="R19" s="116"/>
      <c r="S19" s="131"/>
      <c r="T19" s="128">
        <v>2</v>
      </c>
      <c r="U19" s="129">
        <v>0</v>
      </c>
      <c r="V19" s="130" t="s">
        <v>123</v>
      </c>
      <c r="W19" s="129">
        <v>1</v>
      </c>
      <c r="X19" s="130"/>
      <c r="Y19" s="129">
        <v>1</v>
      </c>
      <c r="Z19" s="130"/>
      <c r="AA19" s="116"/>
      <c r="AB19" s="116"/>
      <c r="AC19" s="132" t="s">
        <v>323</v>
      </c>
      <c r="AD19" s="140">
        <f t="shared" si="4"/>
        <v>0</v>
      </c>
      <c r="AE19" s="132"/>
      <c r="AF19" s="141">
        <v>0</v>
      </c>
      <c r="AG19" s="130"/>
      <c r="AH19" s="130"/>
      <c r="AI19" s="130"/>
      <c r="AJ19" s="146">
        <f t="shared" si="5"/>
        <v>0</v>
      </c>
      <c r="JI19" s="7"/>
      <c r="JJ19" s="7"/>
      <c r="JK19" s="7"/>
      <c r="JL19" s="7"/>
      <c r="JM19" s="7"/>
      <c r="JN19" s="7"/>
      <c r="JO19" s="7"/>
      <c r="JP19" s="7"/>
      <c r="JQ19" s="7"/>
      <c r="JR19" s="7"/>
      <c r="JS19" s="7"/>
      <c r="JT19" s="7"/>
      <c r="JU19" s="7"/>
      <c r="JV19" s="7"/>
      <c r="JW19" s="7"/>
      <c r="JX19" s="7"/>
    </row>
    <row r="20" spans="1:284" s="58" customFormat="1" ht="15.75" customHeight="1" x14ac:dyDescent="0.15">
      <c r="A20" s="100">
        <v>7</v>
      </c>
      <c r="B20" s="94" t="str">
        <f>IG_2019_P1!B25</f>
        <v>UMM-0</v>
      </c>
      <c r="C20" s="95" t="str">
        <f>IG_2019_P1!C25</f>
        <v>3C6UR5DJ7MG546083</v>
      </c>
      <c r="D20" s="95" t="str">
        <f>IG_2019_P1!D25</f>
        <v>NLSSA005166</v>
      </c>
      <c r="E20" s="96">
        <v>19</v>
      </c>
      <c r="F20" s="97">
        <f>IG_2019_P1!U25</f>
        <v>16</v>
      </c>
      <c r="G20" s="98" t="str">
        <f t="shared" si="0"/>
        <v>NLSSA005166Médico</v>
      </c>
      <c r="H20" s="99" t="str">
        <f t="shared" si="1"/>
        <v>NLSSA005166Enfermera</v>
      </c>
      <c r="I20" s="99" t="str">
        <f t="shared" si="2"/>
        <v>NLSSA005166Promotor</v>
      </c>
      <c r="J20" s="99" t="str">
        <f t="shared" si="3"/>
        <v>NLSSA005166Odontólogo</v>
      </c>
      <c r="K20" s="115">
        <v>0</v>
      </c>
      <c r="L20" s="116">
        <f>VLOOKUP(G20,IG_PLANT_CAP!$D:$AI,10,0)</f>
        <v>0</v>
      </c>
      <c r="M20" s="117">
        <f>VLOOKUP(G20,IG_PLANT_CAP!$D:$AI,9,0)</f>
        <v>0</v>
      </c>
      <c r="N20" s="116">
        <f>VLOOKUP(H20,IG_PLANT_CAP!$D:$AI,10,0)</f>
        <v>1</v>
      </c>
      <c r="O20" s="117">
        <f>VLOOKUP(H20,IG_PLANT_CAP!$D:$AI,9,0)</f>
        <v>25</v>
      </c>
      <c r="P20" s="116">
        <f>VLOOKUP(I20,IG_PLANT_CAP!$D:$AI,10,0)</f>
        <v>0</v>
      </c>
      <c r="Q20" s="117">
        <f>VLOOKUP(I20,IG_PLANT_CAP!$D:$AI,9,0)</f>
        <v>0</v>
      </c>
      <c r="R20" s="116"/>
      <c r="S20" s="131"/>
      <c r="T20" s="128">
        <v>2</v>
      </c>
      <c r="U20" s="129">
        <v>1</v>
      </c>
      <c r="V20" s="130" t="s">
        <v>319</v>
      </c>
      <c r="W20" s="129">
        <v>1</v>
      </c>
      <c r="X20" s="130" t="s">
        <v>319</v>
      </c>
      <c r="Y20" s="129">
        <v>1</v>
      </c>
      <c r="Z20" s="130" t="s">
        <v>319</v>
      </c>
      <c r="AA20" s="116"/>
      <c r="AB20" s="116"/>
      <c r="AC20" s="132" t="s">
        <v>320</v>
      </c>
      <c r="AD20" s="140">
        <f t="shared" si="4"/>
        <v>1</v>
      </c>
      <c r="AE20" s="132" t="s">
        <v>318</v>
      </c>
      <c r="AF20" s="141">
        <v>0</v>
      </c>
      <c r="AG20" s="130"/>
      <c r="AH20" s="130"/>
      <c r="AI20" s="130"/>
      <c r="AJ20" s="146">
        <f t="shared" si="5"/>
        <v>0</v>
      </c>
      <c r="JI20" s="7"/>
      <c r="JJ20" s="7"/>
      <c r="JK20" s="7"/>
      <c r="JL20" s="7"/>
      <c r="JM20" s="7"/>
      <c r="JN20" s="7"/>
      <c r="JO20" s="7"/>
      <c r="JP20" s="7"/>
      <c r="JQ20" s="7"/>
      <c r="JR20" s="7"/>
      <c r="JS20" s="7"/>
      <c r="JT20" s="7"/>
      <c r="JU20" s="7"/>
      <c r="JV20" s="7"/>
      <c r="JW20" s="7"/>
      <c r="JX20" s="7"/>
    </row>
    <row r="21" spans="1:284" s="58" customFormat="1" ht="15.75" customHeight="1" x14ac:dyDescent="0.15">
      <c r="A21" s="100">
        <v>8</v>
      </c>
      <c r="B21" s="94" t="str">
        <f>IG_2019_P1!B26</f>
        <v>UMM-0</v>
      </c>
      <c r="C21" s="95" t="str">
        <f>IG_2019_P1!C26</f>
        <v>3C6UR5DJ4MG546137</v>
      </c>
      <c r="D21" s="95" t="str">
        <f>IG_2019_P1!D26</f>
        <v>NLSSA005200</v>
      </c>
      <c r="E21" s="96">
        <v>19</v>
      </c>
      <c r="F21" s="97">
        <f>IG_2019_P1!U26</f>
        <v>19</v>
      </c>
      <c r="G21" s="98" t="str">
        <f t="shared" si="0"/>
        <v>NLSSA005200Médico</v>
      </c>
      <c r="H21" s="99" t="str">
        <f t="shared" si="1"/>
        <v>NLSSA005200Enfermera</v>
      </c>
      <c r="I21" s="99" t="str">
        <f t="shared" si="2"/>
        <v>NLSSA005200Promotor</v>
      </c>
      <c r="J21" s="99" t="str">
        <f t="shared" si="3"/>
        <v>NLSSA005200Odontólogo</v>
      </c>
      <c r="K21" s="115">
        <v>0</v>
      </c>
      <c r="L21" s="116">
        <f>VLOOKUP(G21,IG_PLANT_CAP!$D:$AI,10,0)</f>
        <v>0</v>
      </c>
      <c r="M21" s="117">
        <f>VLOOKUP(G21,IG_PLANT_CAP!$D:$AI,9,0)</f>
        <v>0</v>
      </c>
      <c r="N21" s="116">
        <f>VLOOKUP(H21,IG_PLANT_CAP!$D:$AI,10,0)</f>
        <v>0</v>
      </c>
      <c r="O21" s="117">
        <f>VLOOKUP(H21,IG_PLANT_CAP!$D:$AI,9,0)</f>
        <v>0</v>
      </c>
      <c r="P21" s="116">
        <f>VLOOKUP(I21,IG_PLANT_CAP!$D:$AI,10,0)</f>
        <v>0</v>
      </c>
      <c r="Q21" s="117">
        <f>VLOOKUP(I21,IG_PLANT_CAP!$D:$AI,9,0)</f>
        <v>0</v>
      </c>
      <c r="R21" s="116"/>
      <c r="S21" s="131"/>
      <c r="T21" s="128">
        <v>0</v>
      </c>
      <c r="U21" s="129">
        <v>0</v>
      </c>
      <c r="V21" s="132"/>
      <c r="W21" s="129">
        <v>0</v>
      </c>
      <c r="X21" s="132"/>
      <c r="Y21" s="129">
        <v>0</v>
      </c>
      <c r="Z21" s="132"/>
      <c r="AA21" s="116"/>
      <c r="AB21" s="116"/>
      <c r="AC21" s="132"/>
      <c r="AD21" s="140">
        <f t="shared" si="4"/>
        <v>0</v>
      </c>
      <c r="AE21" s="142"/>
      <c r="AF21" s="141">
        <v>0</v>
      </c>
      <c r="AG21" s="130"/>
      <c r="AH21" s="130"/>
      <c r="AI21" s="130"/>
      <c r="AJ21" s="146">
        <f t="shared" si="5"/>
        <v>0</v>
      </c>
      <c r="JI21" s="7"/>
      <c r="JJ21" s="7"/>
      <c r="JK21" s="7"/>
      <c r="JL21" s="7"/>
      <c r="JM21" s="7"/>
      <c r="JN21" s="7"/>
      <c r="JO21" s="7"/>
      <c r="JP21" s="7"/>
      <c r="JQ21" s="7"/>
      <c r="JR21" s="7"/>
      <c r="JS21" s="7"/>
      <c r="JT21" s="7"/>
      <c r="JU21" s="7"/>
      <c r="JV21" s="7"/>
      <c r="JW21" s="7"/>
      <c r="JX21" s="7"/>
    </row>
    <row r="22" spans="1:284" s="58" customFormat="1" ht="15.75" customHeight="1" x14ac:dyDescent="0.15">
      <c r="A22" s="100">
        <v>9</v>
      </c>
      <c r="B22" s="94" t="str">
        <f>IG_2019_P1!B27</f>
        <v>UMM-0</v>
      </c>
      <c r="C22" s="95" t="str">
        <f>IG_2019_P1!C27</f>
        <v>3C6UR5DJ4MG546039</v>
      </c>
      <c r="D22" s="95" t="str">
        <f>IG_2019_P1!D27</f>
        <v>NLSSA005154</v>
      </c>
      <c r="E22" s="96">
        <v>19</v>
      </c>
      <c r="F22" s="97">
        <f>IG_2019_P1!U27</f>
        <v>18</v>
      </c>
      <c r="G22" s="98" t="str">
        <f t="shared" si="0"/>
        <v>NLSSA005154Médico</v>
      </c>
      <c r="H22" s="99" t="str">
        <f t="shared" si="1"/>
        <v>NLSSA005154Enfermera</v>
      </c>
      <c r="I22" s="99" t="str">
        <f t="shared" si="2"/>
        <v>NLSSA005154Promotor</v>
      </c>
      <c r="J22" s="99" t="str">
        <f t="shared" si="3"/>
        <v>NLSSA005154Odontólogo</v>
      </c>
      <c r="K22" s="115">
        <v>0</v>
      </c>
      <c r="L22" s="116">
        <f>VLOOKUP(G22,IG_PLANT_CAP!$D:$AI,10,0)</f>
        <v>1</v>
      </c>
      <c r="M22" s="117">
        <f>VLOOKUP(G22,IG_PLANT_CAP!$D:$AI,9,0)</f>
        <v>27</v>
      </c>
      <c r="N22" s="116">
        <f>VLOOKUP(H22,IG_PLANT_CAP!$D:$AI,10,0)</f>
        <v>1</v>
      </c>
      <c r="O22" s="117">
        <f>VLOOKUP(H22,IG_PLANT_CAP!$D:$AI,9,0)</f>
        <v>27</v>
      </c>
      <c r="P22" s="116">
        <f>VLOOKUP(I22,IG_PLANT_CAP!$D:$AI,10,0)</f>
        <v>1</v>
      </c>
      <c r="Q22" s="117">
        <f>VLOOKUP(I22,IG_PLANT_CAP!$D:$AI,9,0)</f>
        <v>28</v>
      </c>
      <c r="R22" s="116"/>
      <c r="S22" s="131"/>
      <c r="T22" s="128">
        <v>1</v>
      </c>
      <c r="U22" s="129">
        <v>1</v>
      </c>
      <c r="V22" s="130" t="s">
        <v>313</v>
      </c>
      <c r="W22" s="129">
        <v>1</v>
      </c>
      <c r="X22" s="130" t="s">
        <v>313</v>
      </c>
      <c r="Y22" s="129">
        <v>1</v>
      </c>
      <c r="Z22" s="130" t="s">
        <v>313</v>
      </c>
      <c r="AA22" s="116"/>
      <c r="AB22" s="116"/>
      <c r="AC22" s="132" t="s">
        <v>314</v>
      </c>
      <c r="AD22" s="140">
        <f t="shared" si="4"/>
        <v>0</v>
      </c>
      <c r="AE22" s="142"/>
      <c r="AF22" s="141">
        <v>0</v>
      </c>
      <c r="AG22" s="130"/>
      <c r="AH22" s="130"/>
      <c r="AI22" s="130"/>
      <c r="AJ22" s="146">
        <f t="shared" si="5"/>
        <v>0</v>
      </c>
      <c r="JI22" s="7"/>
      <c r="JJ22" s="7"/>
      <c r="JK22" s="7"/>
      <c r="JL22" s="7"/>
      <c r="JM22" s="7"/>
      <c r="JN22" s="7"/>
      <c r="JO22" s="7"/>
      <c r="JP22" s="7"/>
      <c r="JQ22" s="7"/>
      <c r="JR22" s="7"/>
      <c r="JS22" s="7"/>
      <c r="JT22" s="7"/>
      <c r="JU22" s="7"/>
      <c r="JV22" s="7"/>
      <c r="JW22" s="7"/>
      <c r="JX22" s="7"/>
    </row>
    <row r="23" spans="1:284" s="58" customFormat="1" ht="15.75" customHeight="1" x14ac:dyDescent="0.15">
      <c r="A23" s="100">
        <v>10</v>
      </c>
      <c r="B23" s="94" t="str">
        <f>IG_2019_P1!B28</f>
        <v>UMM-0</v>
      </c>
      <c r="C23" s="95" t="str">
        <f>IG_2019_P1!C28</f>
        <v>3C6UR5DJ8MG546156</v>
      </c>
      <c r="D23" s="95" t="str">
        <f>IG_2019_P1!D28</f>
        <v>NLSSA005183</v>
      </c>
      <c r="E23" s="96">
        <v>19</v>
      </c>
      <c r="F23" s="97">
        <f>IG_2019_P1!U28</f>
        <v>16</v>
      </c>
      <c r="G23" s="98" t="str">
        <f t="shared" si="0"/>
        <v>NLSSA005183Médico</v>
      </c>
      <c r="H23" s="99" t="str">
        <f t="shared" si="1"/>
        <v>NLSSA005183Enfermera</v>
      </c>
      <c r="I23" s="99" t="str">
        <f t="shared" si="2"/>
        <v>NLSSA005183Promotor</v>
      </c>
      <c r="J23" s="99" t="str">
        <f t="shared" si="3"/>
        <v>NLSSA005183Odontólogo</v>
      </c>
      <c r="K23" s="115">
        <v>0</v>
      </c>
      <c r="L23" s="116">
        <f>VLOOKUP(G23,IG_PLANT_CAP!$D:$AI,10,0)</f>
        <v>1</v>
      </c>
      <c r="M23" s="117">
        <f>VLOOKUP(G23,IG_PLANT_CAP!$D:$AI,9,0)</f>
        <v>27</v>
      </c>
      <c r="N23" s="116">
        <f>VLOOKUP(H23,IG_PLANT_CAP!$D:$AI,10,0)</f>
        <v>1</v>
      </c>
      <c r="O23" s="117" t="str">
        <f>VLOOKUP(H23,IG_PLANT_CAP!$D:$AI,9,0)</f>
        <v>24,27,28</v>
      </c>
      <c r="P23" s="116">
        <f>VLOOKUP(I23,IG_PLANT_CAP!$D:$AI,10,0)</f>
        <v>1</v>
      </c>
      <c r="Q23" s="117">
        <f>VLOOKUP(I23,IG_PLANT_CAP!$D:$AI,9,0)</f>
        <v>27</v>
      </c>
      <c r="R23" s="116"/>
      <c r="S23" s="131"/>
      <c r="T23" s="128">
        <v>3</v>
      </c>
      <c r="U23" s="129">
        <v>1</v>
      </c>
      <c r="V23" s="130" t="s">
        <v>321</v>
      </c>
      <c r="W23" s="129">
        <v>1</v>
      </c>
      <c r="X23" s="130" t="s">
        <v>321</v>
      </c>
      <c r="Y23" s="129">
        <v>1</v>
      </c>
      <c r="Z23" s="130" t="s">
        <v>321</v>
      </c>
      <c r="AA23" s="116"/>
      <c r="AB23" s="116"/>
      <c r="AC23" s="132" t="s">
        <v>322</v>
      </c>
      <c r="AD23" s="140">
        <f t="shared" si="4"/>
        <v>0</v>
      </c>
      <c r="AE23" s="132"/>
      <c r="AF23" s="141">
        <v>0</v>
      </c>
      <c r="AG23" s="130"/>
      <c r="AH23" s="130"/>
      <c r="AI23" s="130"/>
      <c r="AJ23" s="146">
        <f t="shared" si="5"/>
        <v>0</v>
      </c>
      <c r="JI23" s="7"/>
      <c r="JJ23" s="7"/>
      <c r="JK23" s="7"/>
      <c r="JL23" s="7"/>
      <c r="JM23" s="7"/>
      <c r="JN23" s="7"/>
      <c r="JO23" s="7"/>
      <c r="JP23" s="7"/>
      <c r="JQ23" s="7"/>
      <c r="JR23" s="7"/>
      <c r="JS23" s="7"/>
      <c r="JT23" s="7"/>
      <c r="JU23" s="7"/>
      <c r="JV23" s="7"/>
      <c r="JW23" s="7"/>
      <c r="JX23" s="7"/>
    </row>
    <row r="24" spans="1:284" s="58" customFormat="1" ht="15.75" customHeight="1" x14ac:dyDescent="0.15">
      <c r="A24" s="100">
        <v>11</v>
      </c>
      <c r="B24" s="94" t="str">
        <f>IG_2019_P1!B29</f>
        <v>UMM-2</v>
      </c>
      <c r="C24" s="95" t="str">
        <f>IG_2019_P1!C29</f>
        <v>3D6WN56T09G519501</v>
      </c>
      <c r="D24" s="95" t="str">
        <f>IG_2019_P1!D29</f>
        <v>NLSSA014720</v>
      </c>
      <c r="E24" s="96">
        <v>19</v>
      </c>
      <c r="F24" s="97">
        <f>IG_2019_P1!U29</f>
        <v>18</v>
      </c>
      <c r="G24" s="98" t="str">
        <f t="shared" si="0"/>
        <v>NLSSA014720Médico</v>
      </c>
      <c r="H24" s="99" t="str">
        <f t="shared" si="1"/>
        <v>NLSSA014720Enfermera</v>
      </c>
      <c r="I24" s="99" t="str">
        <f t="shared" si="2"/>
        <v>NLSSA014720Promotor</v>
      </c>
      <c r="J24" s="99" t="str">
        <f t="shared" si="3"/>
        <v>NLSSA014720Odontólogo</v>
      </c>
      <c r="K24" s="115">
        <v>0</v>
      </c>
      <c r="L24" s="116">
        <f>VLOOKUP(G24,IG_PLANT_CAP!$D:$AI,10,0)</f>
        <v>0</v>
      </c>
      <c r="M24" s="117" t="str">
        <f>VLOOKUP(G24,IG_PLANT_CAP!$D:$AI,9,0)</f>
        <v>Vacante</v>
      </c>
      <c r="N24" s="116">
        <f>VLOOKUP(H24,IG_PLANT_CAP!$D:$AI,10,0)</f>
        <v>1</v>
      </c>
      <c r="O24" s="117">
        <f>VLOOKUP(H24,IG_PLANT_CAP!$D:$AI,9,0)</f>
        <v>28</v>
      </c>
      <c r="P24" s="116">
        <f>VLOOKUP(I24,IG_PLANT_CAP!$D:$AI,10,0)</f>
        <v>1</v>
      </c>
      <c r="Q24" s="117" t="str">
        <f>VLOOKUP(I24,IG_PLANT_CAP!$D:$AI,9,0)</f>
        <v>24,28</v>
      </c>
      <c r="R24" s="116">
        <f>VLOOKUP(J24,IG_PLANT_CAP!$D:$AI,10,0)</f>
        <v>1</v>
      </c>
      <c r="S24" s="117" t="str">
        <f>VLOOKUP(J24,IG_PLANT_CAP!$D:$AI,9,0)</f>
        <v>27,28</v>
      </c>
      <c r="T24" s="128">
        <v>1</v>
      </c>
      <c r="U24" s="129">
        <v>0</v>
      </c>
      <c r="V24" s="130" t="s">
        <v>123</v>
      </c>
      <c r="W24" s="129">
        <v>1</v>
      </c>
      <c r="X24" s="130" t="s">
        <v>326</v>
      </c>
      <c r="Y24" s="129">
        <v>1</v>
      </c>
      <c r="Z24" s="130" t="s">
        <v>326</v>
      </c>
      <c r="AA24" s="129">
        <v>1</v>
      </c>
      <c r="AB24" s="130" t="s">
        <v>124</v>
      </c>
      <c r="AC24" s="132" t="s">
        <v>327</v>
      </c>
      <c r="AD24" s="140">
        <f t="shared" si="4"/>
        <v>0</v>
      </c>
      <c r="AE24" s="142"/>
      <c r="AF24" s="141">
        <v>0</v>
      </c>
      <c r="AG24" s="130"/>
      <c r="AH24" s="130"/>
      <c r="AI24" s="130"/>
      <c r="AJ24" s="146">
        <f t="shared" si="5"/>
        <v>0</v>
      </c>
      <c r="JI24" s="7"/>
      <c r="JJ24" s="7"/>
      <c r="JK24" s="7"/>
      <c r="JL24" s="7"/>
      <c r="JM24" s="7"/>
      <c r="JN24" s="7"/>
      <c r="JO24" s="7"/>
      <c r="JP24" s="7"/>
      <c r="JQ24" s="7"/>
      <c r="JR24" s="7"/>
      <c r="JS24" s="7"/>
      <c r="JT24" s="7"/>
      <c r="JU24" s="7"/>
      <c r="JV24" s="7"/>
      <c r="JW24" s="7"/>
      <c r="JX24" s="7"/>
    </row>
    <row r="25" spans="1:284" ht="15.75" customHeight="1" x14ac:dyDescent="0.15">
      <c r="A25" s="101"/>
      <c r="B25" s="281">
        <f>+A24</f>
        <v>11</v>
      </c>
      <c r="C25" s="282"/>
      <c r="D25" s="102" t="s">
        <v>125</v>
      </c>
      <c r="E25" s="103">
        <f>AVERAGE(E14:E24)</f>
        <v>19</v>
      </c>
      <c r="F25" s="103">
        <f>AVERAGE(F14:F24)</f>
        <v>16.818181818181817</v>
      </c>
      <c r="G25" s="103"/>
      <c r="H25" s="103"/>
      <c r="I25" s="103"/>
      <c r="J25" s="103"/>
      <c r="K25" s="118">
        <f>AVERAGE(K14:K24)</f>
        <v>0</v>
      </c>
      <c r="L25" s="103">
        <f>SUM(L14:L24)</f>
        <v>4</v>
      </c>
      <c r="M25" s="119"/>
      <c r="N25" s="103">
        <f>SUM(N14:N24)</f>
        <v>8</v>
      </c>
      <c r="O25" s="119"/>
      <c r="P25" s="103">
        <f>SUM(P14:P24)</f>
        <v>7</v>
      </c>
      <c r="Q25" s="119"/>
      <c r="R25" s="103">
        <f>SUM(R14:R24)</f>
        <v>1</v>
      </c>
      <c r="S25" s="119"/>
      <c r="T25" s="118">
        <f>AVERAGE(T14:T24)</f>
        <v>1.9090909090909092</v>
      </c>
      <c r="U25" s="103">
        <f>SUM(U14:U24)</f>
        <v>7</v>
      </c>
      <c r="V25" s="109"/>
      <c r="W25" s="103">
        <f>SUM(W14:W24)</f>
        <v>9</v>
      </c>
      <c r="X25" s="109"/>
      <c r="Y25" s="103">
        <f>SUM(Y14:Y24)</f>
        <v>9</v>
      </c>
      <c r="Z25" s="109"/>
      <c r="AA25" s="103">
        <f>SUM(AA14:AA24)</f>
        <v>1</v>
      </c>
      <c r="AB25" s="109"/>
      <c r="AC25" s="109"/>
      <c r="AD25" s="103">
        <f>AVERAGE(AD14:AD24)</f>
        <v>0.27272727272727271</v>
      </c>
      <c r="AE25" s="137"/>
      <c r="AF25" s="103">
        <f>AVERAGE(AF14:AF24)</f>
        <v>0</v>
      </c>
      <c r="AG25" s="137"/>
      <c r="AH25" s="137"/>
      <c r="AI25" s="137"/>
      <c r="AJ25" s="103">
        <f>SUM(AJ14:AJ24)</f>
        <v>0</v>
      </c>
    </row>
    <row r="26" spans="1:284" s="82" customFormat="1" ht="15.75" customHeight="1" x14ac:dyDescent="0.15">
      <c r="A26" s="104"/>
      <c r="B26" s="105"/>
      <c r="C26" s="105"/>
      <c r="D26" s="283"/>
      <c r="E26" s="283"/>
      <c r="F26" s="106">
        <f>F25/E25</f>
        <v>0.88516746411483249</v>
      </c>
      <c r="G26" s="106"/>
      <c r="H26" s="106"/>
      <c r="I26" s="106"/>
      <c r="J26" s="106"/>
      <c r="K26" s="106">
        <f>K25/E25</f>
        <v>0</v>
      </c>
      <c r="L26" s="284" t="s">
        <v>126</v>
      </c>
      <c r="M26" s="284"/>
      <c r="N26" s="284"/>
      <c r="O26" s="285">
        <f>L25+N25+P25+R25</f>
        <v>20</v>
      </c>
      <c r="P26" s="285"/>
      <c r="Q26" s="285"/>
      <c r="R26" s="285"/>
      <c r="S26" s="285"/>
      <c r="T26" s="133"/>
      <c r="U26" s="134"/>
      <c r="V26" s="135"/>
      <c r="W26" s="134"/>
      <c r="X26" s="135"/>
      <c r="Y26" s="134"/>
      <c r="Z26" s="135"/>
      <c r="AA26" s="134"/>
      <c r="AB26" s="135"/>
      <c r="AC26" s="135"/>
      <c r="AD26" s="106">
        <f>AD25/E25</f>
        <v>1.4354066985645932E-2</v>
      </c>
      <c r="AE26" s="143"/>
      <c r="AF26" s="106">
        <f>AF25/F25</f>
        <v>0</v>
      </c>
      <c r="AG26" s="143"/>
      <c r="AH26" s="143"/>
      <c r="AI26" s="143"/>
      <c r="AJ26" s="147"/>
      <c r="AK26" s="148"/>
      <c r="AL26" s="148"/>
      <c r="AM26" s="148"/>
      <c r="AN26" s="148"/>
      <c r="AO26" s="148"/>
      <c r="AP26" s="148"/>
      <c r="AQ26" s="148"/>
      <c r="AR26" s="148"/>
      <c r="AS26" s="148"/>
      <c r="AT26" s="148"/>
      <c r="AU26" s="148"/>
      <c r="AV26" s="148"/>
      <c r="AW26" s="148"/>
      <c r="AX26" s="148"/>
      <c r="AY26" s="148"/>
      <c r="AZ26" s="148"/>
      <c r="BA26" s="148"/>
      <c r="BB26" s="148"/>
      <c r="BC26" s="148"/>
      <c r="BD26" s="148"/>
      <c r="BE26" s="148"/>
      <c r="BF26" s="148"/>
      <c r="BG26" s="148"/>
      <c r="BH26" s="148"/>
      <c r="BI26" s="148"/>
      <c r="BJ26" s="148"/>
      <c r="BK26" s="148"/>
      <c r="BL26" s="148"/>
      <c r="BM26" s="148"/>
      <c r="BN26" s="148"/>
      <c r="BO26" s="148"/>
      <c r="BP26" s="148"/>
      <c r="BQ26" s="148"/>
      <c r="BR26" s="148"/>
      <c r="BS26" s="148"/>
      <c r="BT26" s="148"/>
      <c r="BU26" s="148"/>
      <c r="BV26" s="148"/>
      <c r="BW26" s="148"/>
      <c r="BX26" s="148"/>
      <c r="BY26" s="148"/>
      <c r="BZ26" s="148"/>
      <c r="CA26" s="148"/>
      <c r="CB26" s="148"/>
      <c r="CC26" s="148"/>
      <c r="CD26" s="148"/>
      <c r="CE26" s="148"/>
      <c r="CF26" s="148"/>
      <c r="CG26" s="148"/>
      <c r="CH26" s="148"/>
      <c r="CI26" s="148"/>
      <c r="CJ26" s="148"/>
      <c r="CK26" s="148"/>
      <c r="CL26" s="148"/>
      <c r="CM26" s="148"/>
      <c r="CN26" s="148"/>
      <c r="CO26" s="148"/>
      <c r="CP26" s="148"/>
      <c r="CQ26" s="148"/>
      <c r="CR26" s="148"/>
      <c r="CS26" s="148"/>
      <c r="CT26" s="148"/>
      <c r="CU26" s="148"/>
      <c r="CV26" s="148"/>
      <c r="CW26" s="148"/>
      <c r="CX26" s="148"/>
      <c r="CY26" s="148"/>
      <c r="CZ26" s="148"/>
      <c r="DA26" s="148"/>
      <c r="DB26" s="148"/>
      <c r="DC26" s="148"/>
      <c r="DD26" s="148"/>
      <c r="DE26" s="148"/>
      <c r="DF26" s="148"/>
      <c r="DG26" s="148"/>
      <c r="DH26" s="148"/>
      <c r="DI26" s="148"/>
      <c r="DJ26" s="148"/>
      <c r="DK26" s="148"/>
      <c r="DL26" s="148"/>
      <c r="DM26" s="148"/>
      <c r="DN26" s="148"/>
      <c r="DO26" s="148"/>
      <c r="DP26" s="148"/>
      <c r="DQ26" s="148"/>
      <c r="DR26" s="148"/>
      <c r="DS26" s="148"/>
      <c r="DT26" s="148"/>
      <c r="DU26" s="148"/>
      <c r="DV26" s="148"/>
      <c r="DW26" s="148"/>
      <c r="DX26" s="148"/>
      <c r="DY26" s="148"/>
      <c r="DZ26" s="148"/>
      <c r="EA26" s="148"/>
      <c r="EB26" s="148"/>
      <c r="EC26" s="148"/>
      <c r="ED26" s="148"/>
      <c r="EE26" s="148"/>
      <c r="EF26" s="148"/>
      <c r="EG26" s="148"/>
      <c r="EH26" s="148"/>
      <c r="EI26" s="148"/>
      <c r="EJ26" s="148"/>
      <c r="EK26" s="148"/>
      <c r="EL26" s="148"/>
      <c r="EM26" s="148"/>
      <c r="EN26" s="148"/>
      <c r="EO26" s="148"/>
      <c r="EP26" s="148"/>
      <c r="EQ26" s="148"/>
      <c r="ER26" s="148"/>
      <c r="ES26" s="148"/>
      <c r="ET26" s="148"/>
      <c r="EU26" s="148"/>
      <c r="EV26" s="148"/>
      <c r="EW26" s="148"/>
      <c r="EX26" s="148"/>
      <c r="EY26" s="148"/>
      <c r="EZ26" s="148"/>
      <c r="FA26" s="148"/>
      <c r="FB26" s="148"/>
      <c r="FC26" s="148"/>
      <c r="FD26" s="148"/>
      <c r="FE26" s="148"/>
      <c r="FF26" s="148"/>
      <c r="FG26" s="148"/>
      <c r="FH26" s="148"/>
      <c r="FI26" s="148"/>
      <c r="FJ26" s="148"/>
      <c r="FK26" s="148"/>
      <c r="FL26" s="148"/>
      <c r="FM26" s="148"/>
      <c r="FN26" s="148"/>
      <c r="FO26" s="148"/>
      <c r="FP26" s="148"/>
      <c r="FQ26" s="148"/>
      <c r="FR26" s="148"/>
      <c r="FS26" s="148"/>
      <c r="FT26" s="148"/>
      <c r="FU26" s="148"/>
      <c r="FV26" s="148"/>
      <c r="FW26" s="148"/>
      <c r="FX26" s="148"/>
      <c r="FY26" s="148"/>
      <c r="FZ26" s="148"/>
      <c r="GA26" s="148"/>
      <c r="GB26" s="148"/>
      <c r="GC26" s="148"/>
      <c r="GD26" s="148"/>
      <c r="GE26" s="148"/>
      <c r="GF26" s="148"/>
      <c r="GG26" s="148"/>
      <c r="GH26" s="148"/>
      <c r="GI26" s="148"/>
      <c r="GJ26" s="148"/>
      <c r="GK26" s="148"/>
      <c r="GL26" s="148"/>
      <c r="GM26" s="148"/>
      <c r="GN26" s="148"/>
      <c r="GO26" s="148"/>
      <c r="GP26" s="148"/>
      <c r="GQ26" s="148"/>
      <c r="GR26" s="148"/>
      <c r="GS26" s="148"/>
      <c r="GT26" s="148"/>
      <c r="GU26" s="148"/>
      <c r="GV26" s="148"/>
      <c r="GW26" s="148"/>
      <c r="GX26" s="148"/>
      <c r="GY26" s="148"/>
      <c r="GZ26" s="148"/>
      <c r="HA26" s="148"/>
      <c r="HB26" s="148"/>
      <c r="HC26" s="148"/>
      <c r="HD26" s="148"/>
      <c r="HE26" s="148"/>
      <c r="HF26" s="148"/>
      <c r="HG26" s="148"/>
      <c r="HH26" s="148"/>
      <c r="HI26" s="148"/>
      <c r="HJ26" s="148"/>
      <c r="HK26" s="148"/>
      <c r="HL26" s="148"/>
      <c r="HM26" s="148"/>
      <c r="HN26" s="148"/>
      <c r="HO26" s="148"/>
      <c r="HP26" s="148"/>
      <c r="HQ26" s="148"/>
      <c r="HR26" s="148"/>
      <c r="HS26" s="148"/>
      <c r="HT26" s="148"/>
      <c r="HU26" s="148"/>
      <c r="HV26" s="148"/>
      <c r="HW26" s="148"/>
      <c r="HX26" s="148"/>
      <c r="HY26" s="148"/>
      <c r="HZ26" s="148"/>
      <c r="IA26" s="148"/>
      <c r="IB26" s="148"/>
      <c r="IC26" s="148"/>
      <c r="ID26" s="148"/>
      <c r="IE26" s="148"/>
      <c r="IF26" s="148"/>
      <c r="IG26" s="148"/>
      <c r="IH26" s="148"/>
      <c r="II26" s="148"/>
      <c r="IJ26" s="148"/>
      <c r="IK26" s="148"/>
      <c r="IL26" s="148"/>
      <c r="IM26" s="148"/>
      <c r="IN26" s="148"/>
      <c r="IO26" s="148"/>
      <c r="IP26" s="148"/>
      <c r="IQ26" s="148"/>
      <c r="IR26" s="148"/>
      <c r="IS26" s="148"/>
      <c r="IT26" s="148"/>
      <c r="IU26" s="148"/>
      <c r="IV26" s="148"/>
      <c r="IW26" s="148"/>
      <c r="IX26" s="148"/>
      <c r="IY26" s="148"/>
      <c r="IZ26" s="148"/>
      <c r="JA26" s="148"/>
      <c r="JB26" s="148"/>
      <c r="JC26" s="148"/>
      <c r="JD26" s="148"/>
      <c r="JE26" s="148"/>
      <c r="JF26" s="148"/>
      <c r="JG26" s="148"/>
      <c r="JH26" s="148"/>
    </row>
    <row r="27" spans="1:284" s="83" customFormat="1" ht="32.25" customHeight="1" x14ac:dyDescent="0.2">
      <c r="A27" s="90"/>
      <c r="B27" s="107"/>
      <c r="C27" s="107"/>
      <c r="D27" s="108"/>
      <c r="E27" s="109"/>
      <c r="F27" s="110" t="s">
        <v>127</v>
      </c>
      <c r="G27" s="110"/>
      <c r="H27" s="110"/>
      <c r="I27" s="110"/>
      <c r="J27" s="110"/>
      <c r="K27" s="110" t="s">
        <v>128</v>
      </c>
      <c r="L27" s="286"/>
      <c r="M27" s="286"/>
      <c r="N27" s="286"/>
      <c r="O27" s="286"/>
      <c r="P27" s="286"/>
      <c r="Q27" s="286"/>
      <c r="R27" s="286"/>
      <c r="S27" s="136"/>
      <c r="T27" s="137"/>
      <c r="U27" s="109"/>
      <c r="V27" s="120"/>
      <c r="W27" s="109"/>
      <c r="X27" s="120"/>
      <c r="Y27" s="109"/>
      <c r="Z27" s="120"/>
      <c r="AA27" s="109"/>
      <c r="AB27" s="120"/>
      <c r="AC27" s="109"/>
      <c r="AD27" s="110" t="s">
        <v>129</v>
      </c>
      <c r="AE27" s="137"/>
      <c r="AF27" s="110" t="s">
        <v>130</v>
      </c>
      <c r="AG27" s="137"/>
      <c r="AH27" s="137"/>
      <c r="AI27" s="137"/>
      <c r="AJ27" s="149"/>
      <c r="AK27" s="150"/>
      <c r="AL27" s="150"/>
      <c r="AM27" s="150"/>
      <c r="AN27" s="150"/>
      <c r="AO27" s="150"/>
      <c r="AP27" s="150"/>
      <c r="AQ27" s="150"/>
      <c r="AR27" s="150"/>
      <c r="AS27" s="150"/>
      <c r="AT27" s="150"/>
      <c r="AU27" s="150"/>
      <c r="AV27" s="150"/>
      <c r="AW27" s="150"/>
      <c r="AX27" s="150"/>
      <c r="AY27" s="150"/>
      <c r="AZ27" s="150"/>
      <c r="BA27" s="150"/>
      <c r="BB27" s="150"/>
      <c r="BC27" s="150"/>
      <c r="BD27" s="150"/>
      <c r="BE27" s="150"/>
      <c r="BF27" s="150"/>
      <c r="BG27" s="150"/>
      <c r="BH27" s="150"/>
      <c r="BI27" s="150"/>
      <c r="BJ27" s="150"/>
      <c r="BK27" s="150"/>
      <c r="BL27" s="150"/>
      <c r="BM27" s="150"/>
      <c r="BN27" s="150"/>
      <c r="BO27" s="150"/>
      <c r="BP27" s="150"/>
      <c r="BQ27" s="150"/>
      <c r="BR27" s="150"/>
      <c r="BS27" s="150"/>
      <c r="BT27" s="150"/>
      <c r="BU27" s="150"/>
      <c r="BV27" s="150"/>
      <c r="BW27" s="150"/>
      <c r="BX27" s="150"/>
      <c r="BY27" s="150"/>
      <c r="BZ27" s="150"/>
      <c r="CA27" s="150"/>
      <c r="CB27" s="150"/>
      <c r="CC27" s="150"/>
      <c r="CD27" s="150"/>
      <c r="CE27" s="150"/>
      <c r="CF27" s="150"/>
      <c r="CG27" s="150"/>
      <c r="CH27" s="150"/>
      <c r="CI27" s="150"/>
      <c r="CJ27" s="150"/>
      <c r="CK27" s="150"/>
      <c r="CL27" s="150"/>
      <c r="CM27" s="150"/>
      <c r="CN27" s="150"/>
      <c r="CO27" s="150"/>
      <c r="CP27" s="150"/>
      <c r="CQ27" s="150"/>
      <c r="CR27" s="150"/>
      <c r="CS27" s="150"/>
      <c r="CT27" s="150"/>
      <c r="CU27" s="150"/>
      <c r="CV27" s="150"/>
      <c r="CW27" s="150"/>
      <c r="CX27" s="150"/>
      <c r="CY27" s="150"/>
      <c r="CZ27" s="150"/>
      <c r="DA27" s="150"/>
      <c r="DB27" s="150"/>
      <c r="DC27" s="150"/>
      <c r="DD27" s="150"/>
      <c r="DE27" s="150"/>
      <c r="DF27" s="150"/>
      <c r="DG27" s="150"/>
      <c r="DH27" s="150"/>
      <c r="DI27" s="150"/>
      <c r="DJ27" s="150"/>
      <c r="DK27" s="150"/>
      <c r="DL27" s="150"/>
      <c r="DM27" s="150"/>
      <c r="DN27" s="150"/>
      <c r="DO27" s="150"/>
      <c r="DP27" s="150"/>
      <c r="DQ27" s="150"/>
      <c r="DR27" s="150"/>
      <c r="DS27" s="150"/>
      <c r="DT27" s="150"/>
      <c r="DU27" s="150"/>
      <c r="DV27" s="150"/>
      <c r="DW27" s="150"/>
      <c r="DX27" s="150"/>
      <c r="DY27" s="150"/>
      <c r="DZ27" s="150"/>
      <c r="EA27" s="150"/>
      <c r="EB27" s="150"/>
      <c r="EC27" s="150"/>
      <c r="ED27" s="150"/>
      <c r="EE27" s="150"/>
      <c r="EF27" s="150"/>
      <c r="EG27" s="150"/>
      <c r="EH27" s="150"/>
      <c r="EI27" s="150"/>
      <c r="EJ27" s="150"/>
      <c r="EK27" s="150"/>
      <c r="EL27" s="150"/>
      <c r="EM27" s="150"/>
      <c r="EN27" s="150"/>
      <c r="EO27" s="150"/>
      <c r="EP27" s="150"/>
      <c r="EQ27" s="150"/>
      <c r="ER27" s="150"/>
      <c r="ES27" s="150"/>
      <c r="ET27" s="150"/>
      <c r="EU27" s="150"/>
      <c r="EV27" s="150"/>
      <c r="EW27" s="150"/>
      <c r="EX27" s="150"/>
      <c r="EY27" s="150"/>
      <c r="EZ27" s="150"/>
      <c r="FA27" s="150"/>
      <c r="FB27" s="150"/>
      <c r="FC27" s="150"/>
      <c r="FD27" s="150"/>
      <c r="FE27" s="150"/>
      <c r="FF27" s="150"/>
      <c r="FG27" s="150"/>
      <c r="FH27" s="150"/>
      <c r="FI27" s="150"/>
      <c r="FJ27" s="150"/>
      <c r="FK27" s="150"/>
      <c r="FL27" s="150"/>
      <c r="FM27" s="150"/>
      <c r="FN27" s="150"/>
      <c r="FO27" s="150"/>
      <c r="FP27" s="150"/>
      <c r="FQ27" s="150"/>
      <c r="FR27" s="150"/>
      <c r="FS27" s="150"/>
      <c r="FT27" s="150"/>
      <c r="FU27" s="150"/>
      <c r="FV27" s="150"/>
      <c r="FW27" s="150"/>
      <c r="FX27" s="150"/>
      <c r="FY27" s="150"/>
      <c r="FZ27" s="150"/>
      <c r="GA27" s="150"/>
      <c r="GB27" s="150"/>
      <c r="GC27" s="150"/>
      <c r="GD27" s="150"/>
      <c r="GE27" s="150"/>
      <c r="GF27" s="150"/>
      <c r="GG27" s="150"/>
      <c r="GH27" s="150"/>
      <c r="GI27" s="150"/>
      <c r="GJ27" s="150"/>
      <c r="GK27" s="150"/>
      <c r="GL27" s="150"/>
      <c r="GM27" s="150"/>
      <c r="GN27" s="150"/>
      <c r="GO27" s="150"/>
      <c r="GP27" s="150"/>
      <c r="GQ27" s="150"/>
      <c r="GR27" s="150"/>
      <c r="GS27" s="150"/>
      <c r="GT27" s="150"/>
      <c r="GU27" s="150"/>
      <c r="GV27" s="150"/>
      <c r="GW27" s="150"/>
      <c r="GX27" s="150"/>
      <c r="GY27" s="150"/>
      <c r="GZ27" s="150"/>
      <c r="HA27" s="150"/>
      <c r="HB27" s="150"/>
      <c r="HC27" s="150"/>
      <c r="HD27" s="150"/>
      <c r="HE27" s="150"/>
      <c r="HF27" s="150"/>
      <c r="HG27" s="150"/>
      <c r="HH27" s="150"/>
      <c r="HI27" s="150"/>
      <c r="HJ27" s="150"/>
      <c r="HK27" s="150"/>
      <c r="HL27" s="150"/>
      <c r="HM27" s="150"/>
      <c r="HN27" s="150"/>
      <c r="HO27" s="150"/>
      <c r="HP27" s="150"/>
      <c r="HQ27" s="150"/>
      <c r="HR27" s="150"/>
      <c r="HS27" s="150"/>
      <c r="HT27" s="150"/>
      <c r="HU27" s="150"/>
      <c r="HV27" s="150"/>
      <c r="HW27" s="150"/>
      <c r="HX27" s="150"/>
      <c r="HY27" s="150"/>
      <c r="HZ27" s="150"/>
      <c r="IA27" s="150"/>
      <c r="IB27" s="150"/>
      <c r="IC27" s="150"/>
      <c r="ID27" s="150"/>
      <c r="IE27" s="150"/>
      <c r="IF27" s="150"/>
      <c r="IG27" s="150"/>
      <c r="IH27" s="150"/>
      <c r="II27" s="150"/>
      <c r="IJ27" s="150"/>
      <c r="IK27" s="150"/>
      <c r="IL27" s="150"/>
      <c r="IM27" s="150"/>
      <c r="IN27" s="150"/>
      <c r="IO27" s="150"/>
      <c r="IP27" s="150"/>
      <c r="IQ27" s="150"/>
      <c r="IR27" s="150"/>
      <c r="IS27" s="150"/>
      <c r="IT27" s="150"/>
      <c r="IU27" s="150"/>
      <c r="IV27" s="150"/>
      <c r="IW27" s="150"/>
      <c r="IX27" s="150"/>
      <c r="IY27" s="150"/>
      <c r="IZ27" s="150"/>
      <c r="JA27" s="150"/>
      <c r="JB27" s="150"/>
      <c r="JC27" s="150"/>
      <c r="JD27" s="150"/>
      <c r="JE27" s="150"/>
      <c r="JF27" s="150"/>
      <c r="JG27" s="150"/>
      <c r="JH27" s="150"/>
    </row>
    <row r="28" spans="1:284" ht="18" x14ac:dyDescent="0.2">
      <c r="A28" s="71"/>
      <c r="B28" s="279" t="s">
        <v>131</v>
      </c>
      <c r="C28" s="228"/>
      <c r="D28" s="228"/>
      <c r="E28" s="228"/>
      <c r="F28" s="228"/>
      <c r="G28" s="228"/>
      <c r="H28" s="228"/>
      <c r="I28" s="228"/>
      <c r="J28" s="228"/>
      <c r="K28" s="228"/>
      <c r="L28" s="228"/>
      <c r="M28" s="228"/>
      <c r="N28" s="228"/>
      <c r="O28" s="228"/>
      <c r="P28" s="228"/>
      <c r="Q28" s="228"/>
      <c r="R28" s="228"/>
      <c r="S28" s="228"/>
      <c r="T28" s="228"/>
      <c r="U28" s="228"/>
      <c r="V28" s="228"/>
      <c r="W28" s="228"/>
      <c r="X28" s="228"/>
      <c r="Y28" s="228"/>
      <c r="Z28" s="228"/>
      <c r="AA28" s="228"/>
      <c r="AB28" s="228"/>
      <c r="AC28" s="228"/>
      <c r="AD28" s="228"/>
      <c r="AE28" s="228"/>
      <c r="AF28" s="228"/>
      <c r="AG28" s="228"/>
      <c r="AH28" s="228"/>
      <c r="AI28" s="228"/>
      <c r="AJ28" s="228"/>
    </row>
    <row r="29" spans="1:284" ht="69.75" customHeight="1" x14ac:dyDescent="0.15">
      <c r="A29" s="111"/>
      <c r="B29" s="280"/>
      <c r="C29" s="280"/>
      <c r="D29" s="280"/>
      <c r="E29" s="280"/>
      <c r="F29" s="280"/>
      <c r="G29" s="280"/>
      <c r="H29" s="280"/>
      <c r="I29" s="280"/>
      <c r="J29" s="280"/>
      <c r="K29" s="280"/>
      <c r="L29" s="280"/>
      <c r="M29" s="280"/>
      <c r="N29" s="280"/>
      <c r="O29" s="280"/>
      <c r="P29" s="280"/>
      <c r="Q29" s="280"/>
      <c r="R29" s="280"/>
      <c r="S29" s="280"/>
      <c r="T29" s="280"/>
      <c r="U29" s="280"/>
      <c r="V29" s="280"/>
      <c r="W29" s="280"/>
      <c r="X29" s="280"/>
      <c r="Y29" s="280"/>
      <c r="Z29" s="280"/>
      <c r="AA29" s="280"/>
      <c r="AB29" s="280"/>
      <c r="AC29" s="280"/>
      <c r="AD29" s="280"/>
      <c r="AE29" s="280"/>
      <c r="AF29" s="280"/>
      <c r="AG29" s="280"/>
      <c r="AH29" s="280"/>
      <c r="AI29" s="280"/>
      <c r="AJ29" s="280"/>
    </row>
    <row r="30" spans="1:284" ht="27" customHeight="1" x14ac:dyDescent="0.15">
      <c r="A30" s="111"/>
      <c r="B30" s="41"/>
      <c r="C30" s="41"/>
      <c r="D30" s="41"/>
      <c r="E30" s="41"/>
      <c r="F30" s="41"/>
      <c r="G30" s="41"/>
      <c r="H30" s="41"/>
      <c r="I30" s="41"/>
      <c r="J30" s="41"/>
      <c r="K30" s="41"/>
      <c r="L30" s="41"/>
      <c r="M30" s="121"/>
      <c r="N30" s="41"/>
      <c r="O30" s="121"/>
      <c r="P30" s="41"/>
      <c r="Q30" s="121"/>
      <c r="R30" s="41"/>
      <c r="S30" s="121"/>
      <c r="T30" s="41"/>
      <c r="U30" s="41"/>
      <c r="V30" s="41"/>
      <c r="W30" s="41"/>
      <c r="X30" s="41"/>
      <c r="Y30" s="41"/>
      <c r="Z30" s="41"/>
      <c r="AA30" s="41"/>
      <c r="AB30" s="41"/>
      <c r="AC30" s="41"/>
      <c r="AD30" s="41"/>
      <c r="AE30" s="41"/>
      <c r="AF30" s="41"/>
      <c r="AG30" s="41"/>
      <c r="AH30" s="41"/>
      <c r="AI30" s="41"/>
      <c r="AJ30" s="151"/>
      <c r="AK30" s="152"/>
      <c r="AL30" s="153"/>
    </row>
  </sheetData>
  <sheetProtection formatCells="0" formatColumns="0" formatRows="0" insertColumns="0" insertRows="0" insertHyperlinks="0" deleteColumns="0" deleteRows="0" sort="0" autoFilter="0" pivotTables="0"/>
  <mergeCells count="23">
    <mergeCell ref="A1:AJ1"/>
    <mergeCell ref="A2:AJ2"/>
    <mergeCell ref="A3:AJ3"/>
    <mergeCell ref="A4:AJ4"/>
    <mergeCell ref="A5:AJ5"/>
    <mergeCell ref="B6:E6"/>
    <mergeCell ref="B7:C7"/>
    <mergeCell ref="E7:T7"/>
    <mergeCell ref="B8:C8"/>
    <mergeCell ref="E8:T8"/>
    <mergeCell ref="B10:AJ10"/>
    <mergeCell ref="B11:AJ11"/>
    <mergeCell ref="K12:S12"/>
    <mergeCell ref="T12:AC12"/>
    <mergeCell ref="AD12:AE12"/>
    <mergeCell ref="AF12:AJ12"/>
    <mergeCell ref="B28:AJ28"/>
    <mergeCell ref="B29:AJ29"/>
    <mergeCell ref="B25:C25"/>
    <mergeCell ref="D26:E26"/>
    <mergeCell ref="L26:N26"/>
    <mergeCell ref="O26:S26"/>
    <mergeCell ref="L27:R27"/>
  </mergeCells>
  <printOptions horizontalCentered="1"/>
  <pageMargins left="0.43307086614173201" right="0.23622047244094499" top="0.74803149606299202" bottom="0.74803149606299202" header="0.31496062992126" footer="0.31496062992126"/>
  <pageSetup paperSize="139" scale="38" fitToHeight="0" orientation="landscape"/>
  <colBreaks count="1" manualBreakCount="1">
    <brk id="36" max="124" man="1"/>
  </colBreaks>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GV27"/>
  <sheetViews>
    <sheetView showGridLines="0" zoomScale="55" zoomScaleNormal="55" zoomScaleSheetLayoutView="55" zoomScalePageLayoutView="55" workbookViewId="0">
      <selection activeCell="G17" sqref="G17"/>
    </sheetView>
  </sheetViews>
  <sheetFormatPr baseColWidth="10" defaultColWidth="10.83203125" defaultRowHeight="14" x14ac:dyDescent="0.15"/>
  <cols>
    <col min="1" max="1" width="9.83203125" style="57" customWidth="1"/>
    <col min="2" max="2" width="54.83203125" style="58" customWidth="1"/>
    <col min="3" max="3" width="39.5" style="58" customWidth="1"/>
    <col min="4" max="4" width="48.83203125" style="58" customWidth="1"/>
    <col min="5" max="5" width="66.6640625" style="58" customWidth="1"/>
    <col min="6" max="6" width="28.33203125" style="58" customWidth="1"/>
    <col min="7" max="7" width="25.83203125" style="58" customWidth="1"/>
    <col min="8" max="8" width="32.5" style="58" customWidth="1"/>
    <col min="9" max="9" width="21.1640625" style="58" customWidth="1"/>
    <col min="10" max="10" width="74.1640625" style="58" customWidth="1"/>
    <col min="11" max="204" width="10.83203125" style="41" customWidth="1"/>
    <col min="205" max="16384" width="10.83203125" style="1"/>
  </cols>
  <sheetData>
    <row r="1" spans="1:204" ht="23" x14ac:dyDescent="0.25">
      <c r="A1" s="275" t="s">
        <v>0</v>
      </c>
      <c r="B1" s="303"/>
      <c r="C1" s="303"/>
      <c r="D1" s="303"/>
      <c r="E1" s="303"/>
      <c r="F1" s="303"/>
      <c r="G1" s="303"/>
      <c r="H1" s="303"/>
      <c r="I1" s="303"/>
      <c r="J1" s="303"/>
    </row>
    <row r="2" spans="1:204" ht="23" x14ac:dyDescent="0.25">
      <c r="A2" s="275" t="s">
        <v>1</v>
      </c>
      <c r="B2" s="303"/>
      <c r="C2" s="303"/>
      <c r="D2" s="303"/>
      <c r="E2" s="303"/>
      <c r="F2" s="303"/>
      <c r="G2" s="303"/>
      <c r="H2" s="303"/>
      <c r="I2" s="303"/>
      <c r="J2" s="303"/>
    </row>
    <row r="3" spans="1:204" ht="25" x14ac:dyDescent="0.25">
      <c r="A3" s="276" t="s">
        <v>2</v>
      </c>
      <c r="B3" s="277"/>
      <c r="C3" s="277"/>
      <c r="D3" s="277"/>
      <c r="E3" s="277"/>
      <c r="F3" s="277"/>
      <c r="G3" s="277"/>
      <c r="H3" s="277"/>
      <c r="I3" s="277"/>
      <c r="J3" s="277"/>
    </row>
    <row r="4" spans="1:204" ht="54.75" customHeight="1" x14ac:dyDescent="0.15">
      <c r="A4" s="319" t="s">
        <v>3</v>
      </c>
      <c r="B4" s="320"/>
      <c r="C4" s="320"/>
      <c r="D4" s="320"/>
      <c r="E4" s="320"/>
      <c r="F4" s="320"/>
      <c r="G4" s="320"/>
      <c r="H4" s="320"/>
      <c r="I4" s="320"/>
      <c r="J4" s="320"/>
    </row>
    <row r="5" spans="1:204" ht="39" customHeight="1" x14ac:dyDescent="0.15">
      <c r="A5" s="249" t="s">
        <v>20</v>
      </c>
      <c r="B5" s="250"/>
      <c r="C5" s="250"/>
      <c r="D5" s="250"/>
      <c r="E5" s="250"/>
      <c r="F5" s="250"/>
      <c r="G5" s="250"/>
      <c r="H5" s="250"/>
      <c r="I5" s="250"/>
      <c r="J5" s="250"/>
    </row>
    <row r="6" spans="1:204" ht="28" x14ac:dyDescent="0.15">
      <c r="A6" s="249" t="s">
        <v>132</v>
      </c>
      <c r="B6" s="250"/>
      <c r="C6" s="250"/>
      <c r="D6" s="250"/>
      <c r="E6" s="250"/>
      <c r="F6" s="250"/>
      <c r="G6" s="250"/>
      <c r="H6" s="250"/>
      <c r="I6" s="250"/>
      <c r="J6" s="250"/>
    </row>
    <row r="7" spans="1:204" x14ac:dyDescent="0.15">
      <c r="A7" s="9"/>
      <c r="B7" s="9"/>
      <c r="C7" s="9"/>
      <c r="D7" s="9"/>
      <c r="E7" s="9"/>
      <c r="F7" s="9"/>
      <c r="G7" s="9"/>
      <c r="H7" s="9"/>
      <c r="I7" s="9"/>
      <c r="J7" s="9"/>
    </row>
    <row r="8" spans="1:204" ht="43.5" customHeight="1" x14ac:dyDescent="0.15">
      <c r="A8" s="1"/>
      <c r="B8" s="59" t="s">
        <v>4</v>
      </c>
      <c r="C8" s="297" t="str">
        <f>+IG_2019_P2!E7</f>
        <v>Nuevo León</v>
      </c>
      <c r="D8" s="297"/>
      <c r="E8" s="9"/>
      <c r="F8" s="9"/>
      <c r="G8" s="9"/>
      <c r="H8" s="9"/>
      <c r="I8" s="72" t="s">
        <v>8</v>
      </c>
      <c r="J8" s="73" t="str">
        <f>+IG_2019_P2!E8</f>
        <v>febrero</v>
      </c>
      <c r="K8" s="1"/>
    </row>
    <row r="9" spans="1:204" ht="51" customHeight="1" x14ac:dyDescent="0.15">
      <c r="A9" s="9"/>
      <c r="B9" s="9"/>
      <c r="C9" s="9"/>
      <c r="D9" s="9"/>
      <c r="E9" s="9"/>
      <c r="F9" s="9"/>
      <c r="G9" s="9"/>
      <c r="H9" s="9"/>
      <c r="I9" s="9"/>
      <c r="J9" s="9"/>
    </row>
    <row r="10" spans="1:204" ht="28.5" customHeight="1" x14ac:dyDescent="0.15">
      <c r="A10" s="308" t="s">
        <v>133</v>
      </c>
      <c r="B10" s="308" t="s">
        <v>134</v>
      </c>
      <c r="C10" s="308" t="s">
        <v>135</v>
      </c>
      <c r="D10" s="308" t="s">
        <v>136</v>
      </c>
      <c r="E10" s="308" t="s">
        <v>137</v>
      </c>
      <c r="F10" s="308" t="s">
        <v>138</v>
      </c>
      <c r="G10" s="308" t="s">
        <v>136</v>
      </c>
      <c r="H10" s="308" t="s">
        <v>137</v>
      </c>
      <c r="I10" s="308" t="s">
        <v>139</v>
      </c>
      <c r="J10" s="308" t="s">
        <v>140</v>
      </c>
    </row>
    <row r="11" spans="1:204" s="54" customFormat="1" ht="28.5" customHeight="1" x14ac:dyDescent="0.25">
      <c r="A11" s="308"/>
      <c r="B11" s="308"/>
      <c r="C11" s="308"/>
      <c r="D11" s="308"/>
      <c r="E11" s="308"/>
      <c r="F11" s="308"/>
      <c r="G11" s="308"/>
      <c r="H11" s="308"/>
      <c r="I11" s="308"/>
      <c r="J11" s="308"/>
      <c r="K11" s="74"/>
      <c r="L11" s="74"/>
      <c r="M11" s="74"/>
      <c r="N11" s="74"/>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4"/>
      <c r="AV11" s="74"/>
      <c r="AW11" s="74"/>
      <c r="AX11" s="74"/>
      <c r="AY11" s="74"/>
      <c r="AZ11" s="74"/>
      <c r="BA11" s="74"/>
      <c r="BB11" s="74"/>
      <c r="BC11" s="74"/>
      <c r="BD11" s="74"/>
      <c r="BE11" s="74"/>
      <c r="BF11" s="74"/>
      <c r="BG11" s="74"/>
      <c r="BH11" s="74"/>
      <c r="BI11" s="74"/>
      <c r="BJ11" s="74"/>
      <c r="BK11" s="74"/>
      <c r="BL11" s="74"/>
      <c r="BM11" s="74"/>
      <c r="BN11" s="74"/>
      <c r="BO11" s="74"/>
      <c r="BP11" s="74"/>
      <c r="BQ11" s="74"/>
      <c r="BR11" s="74"/>
      <c r="BS11" s="74"/>
      <c r="BT11" s="74"/>
      <c r="BU11" s="74"/>
      <c r="BV11" s="74"/>
      <c r="BW11" s="74"/>
      <c r="BX11" s="74"/>
      <c r="BY11" s="74"/>
      <c r="BZ11" s="74"/>
      <c r="CA11" s="74"/>
      <c r="CB11" s="74"/>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4"/>
      <c r="DL11" s="74"/>
      <c r="DM11" s="74"/>
      <c r="DN11" s="74"/>
      <c r="DO11" s="74"/>
      <c r="DP11" s="74"/>
      <c r="DQ11" s="74"/>
      <c r="DR11" s="74"/>
      <c r="DS11" s="74"/>
      <c r="DT11" s="74"/>
      <c r="DU11" s="74"/>
      <c r="DV11" s="74"/>
      <c r="DW11" s="74"/>
      <c r="DX11" s="74"/>
      <c r="DY11" s="74"/>
      <c r="DZ11" s="74"/>
      <c r="EA11" s="74"/>
      <c r="EB11" s="74"/>
      <c r="EC11" s="74"/>
      <c r="ED11" s="74"/>
      <c r="EE11" s="74"/>
      <c r="EF11" s="74"/>
      <c r="EG11" s="74"/>
      <c r="EH11" s="74"/>
      <c r="EI11" s="74"/>
      <c r="EJ11" s="74"/>
      <c r="EK11" s="74"/>
      <c r="EL11" s="74"/>
      <c r="EM11" s="74"/>
      <c r="EN11" s="74"/>
      <c r="EO11" s="74"/>
      <c r="EP11" s="74"/>
      <c r="EQ11" s="74"/>
      <c r="ER11" s="74"/>
      <c r="ES11" s="74"/>
      <c r="ET11" s="74"/>
      <c r="EU11" s="74"/>
      <c r="EV11" s="74"/>
      <c r="EW11" s="74"/>
      <c r="EX11" s="74"/>
      <c r="EY11" s="74"/>
      <c r="EZ11" s="74"/>
      <c r="FA11" s="74"/>
      <c r="FB11" s="74"/>
      <c r="FC11" s="74"/>
      <c r="FD11" s="74"/>
      <c r="FE11" s="74"/>
      <c r="FF11" s="74"/>
      <c r="FG11" s="74"/>
      <c r="FH11" s="74"/>
      <c r="FI11" s="74"/>
      <c r="FJ11" s="74"/>
      <c r="FK11" s="74"/>
      <c r="FL11" s="74"/>
      <c r="FM11" s="74"/>
      <c r="FN11" s="74"/>
      <c r="FO11" s="74"/>
      <c r="FP11" s="74"/>
      <c r="FQ11" s="74"/>
      <c r="FR11" s="74"/>
      <c r="FS11" s="74"/>
      <c r="FT11" s="74"/>
      <c r="FU11" s="74"/>
      <c r="FV11" s="74"/>
      <c r="FW11" s="74"/>
      <c r="FX11" s="74"/>
      <c r="FY11" s="74"/>
      <c r="FZ11" s="74"/>
      <c r="GA11" s="74"/>
      <c r="GB11" s="74"/>
      <c r="GC11" s="74"/>
      <c r="GD11" s="74"/>
      <c r="GE11" s="74"/>
      <c r="GF11" s="74"/>
      <c r="GG11" s="74"/>
      <c r="GH11" s="74"/>
      <c r="GI11" s="74"/>
      <c r="GJ11" s="74"/>
      <c r="GK11" s="74"/>
      <c r="GL11" s="74"/>
      <c r="GM11" s="74"/>
      <c r="GN11" s="74"/>
      <c r="GO11" s="74"/>
      <c r="GP11" s="74"/>
      <c r="GQ11" s="74"/>
      <c r="GR11" s="74"/>
      <c r="GS11" s="74"/>
      <c r="GT11" s="74"/>
      <c r="GU11" s="74"/>
      <c r="GV11" s="74"/>
    </row>
    <row r="12" spans="1:204" ht="60" x14ac:dyDescent="0.15">
      <c r="A12" s="60">
        <v>1</v>
      </c>
      <c r="B12" s="61" t="s">
        <v>141</v>
      </c>
      <c r="C12" s="62" t="s">
        <v>142</v>
      </c>
      <c r="D12" s="63" t="s">
        <v>143</v>
      </c>
      <c r="E12" s="62" t="s">
        <v>144</v>
      </c>
      <c r="F12" s="62" t="s">
        <v>145</v>
      </c>
      <c r="G12" s="64">
        <f>IG_2019_P1!V9</f>
        <v>107</v>
      </c>
      <c r="H12" s="64">
        <f>IG_2019_P1!M10</f>
        <v>107</v>
      </c>
      <c r="I12" s="75">
        <f>(G12/H12)</f>
        <v>1</v>
      </c>
      <c r="J12" s="76" t="s">
        <v>312</v>
      </c>
      <c r="M12" s="1"/>
      <c r="N12" s="1"/>
      <c r="O12" s="1"/>
    </row>
    <row r="13" spans="1:204" ht="46" x14ac:dyDescent="0.15">
      <c r="A13" s="65">
        <v>2</v>
      </c>
      <c r="B13" s="66" t="s">
        <v>146</v>
      </c>
      <c r="C13" s="67" t="s">
        <v>142</v>
      </c>
      <c r="D13" s="67" t="s">
        <v>147</v>
      </c>
      <c r="E13" s="67" t="s">
        <v>148</v>
      </c>
      <c r="F13" s="67" t="s">
        <v>145</v>
      </c>
      <c r="G13" s="64">
        <v>10</v>
      </c>
      <c r="H13" s="64">
        <f>+IG_2019_P2!B25</f>
        <v>11</v>
      </c>
      <c r="I13" s="75">
        <f t="shared" ref="I13:I20" si="0">(G13/H13)</f>
        <v>0.90909090909090906</v>
      </c>
      <c r="J13" s="76" t="s">
        <v>311</v>
      </c>
      <c r="M13" s="1"/>
      <c r="N13" s="1"/>
      <c r="O13" s="1"/>
    </row>
    <row r="14" spans="1:204" s="55" customFormat="1" ht="206.25" customHeight="1" x14ac:dyDescent="0.15">
      <c r="A14" s="65">
        <v>3</v>
      </c>
      <c r="B14" s="66" t="s">
        <v>149</v>
      </c>
      <c r="C14" s="67" t="s">
        <v>142</v>
      </c>
      <c r="D14" s="68" t="s">
        <v>150</v>
      </c>
      <c r="E14" s="67" t="s">
        <v>151</v>
      </c>
      <c r="F14" s="67" t="s">
        <v>145</v>
      </c>
      <c r="G14" s="64">
        <f>+IG_PLANT_CAP!J73</f>
        <v>32.5</v>
      </c>
      <c r="H14" s="64">
        <f>IG_2019_P1!G30</f>
        <v>34</v>
      </c>
      <c r="I14" s="75">
        <f t="shared" si="0"/>
        <v>0.95588235294117652</v>
      </c>
      <c r="J14" s="76" t="s">
        <v>310</v>
      </c>
      <c r="K14" s="77"/>
      <c r="L14" s="77"/>
      <c r="M14" s="77"/>
      <c r="N14" s="77"/>
      <c r="O14" s="77"/>
      <c r="P14" s="77"/>
      <c r="Q14" s="77"/>
      <c r="R14" s="77"/>
      <c r="S14" s="77"/>
      <c r="T14" s="77"/>
      <c r="U14" s="77"/>
      <c r="V14" s="77"/>
      <c r="W14" s="77"/>
      <c r="X14" s="77"/>
      <c r="Y14" s="77"/>
      <c r="Z14" s="77"/>
      <c r="AA14" s="77"/>
      <c r="AB14" s="77"/>
      <c r="AC14" s="77"/>
      <c r="AD14" s="77"/>
      <c r="AE14" s="77"/>
      <c r="AF14" s="77"/>
      <c r="AG14" s="77"/>
      <c r="AH14" s="77"/>
      <c r="AI14" s="77"/>
      <c r="AJ14" s="77"/>
      <c r="AK14" s="77"/>
      <c r="AL14" s="77"/>
      <c r="AM14" s="77"/>
      <c r="AN14" s="77"/>
      <c r="AO14" s="77"/>
      <c r="AP14" s="77"/>
      <c r="AQ14" s="77"/>
      <c r="AR14" s="77"/>
      <c r="AS14" s="77"/>
      <c r="AT14" s="77"/>
      <c r="AU14" s="77"/>
      <c r="AV14" s="77"/>
      <c r="AW14" s="77"/>
      <c r="AX14" s="77"/>
      <c r="AY14" s="77"/>
      <c r="AZ14" s="77"/>
      <c r="BA14" s="77"/>
      <c r="BB14" s="77"/>
      <c r="BC14" s="77"/>
      <c r="BD14" s="77"/>
      <c r="BE14" s="77"/>
      <c r="BF14" s="77"/>
      <c r="BG14" s="77"/>
      <c r="BH14" s="77"/>
      <c r="BI14" s="77"/>
      <c r="BJ14" s="77"/>
      <c r="BK14" s="77"/>
      <c r="BL14" s="77"/>
      <c r="BM14" s="77"/>
      <c r="BN14" s="77"/>
      <c r="BO14" s="77"/>
      <c r="BP14" s="77"/>
      <c r="BQ14" s="77"/>
      <c r="BR14" s="77"/>
      <c r="BS14" s="77"/>
      <c r="BT14" s="77"/>
      <c r="BU14" s="77"/>
      <c r="BV14" s="77"/>
      <c r="BW14" s="77"/>
      <c r="BX14" s="77"/>
      <c r="BY14" s="77"/>
      <c r="BZ14" s="77"/>
      <c r="CA14" s="77"/>
      <c r="CB14" s="77"/>
      <c r="CC14" s="77"/>
      <c r="CD14" s="77"/>
      <c r="CE14" s="77"/>
      <c r="CF14" s="77"/>
      <c r="CG14" s="77"/>
      <c r="CH14" s="77"/>
      <c r="CI14" s="77"/>
      <c r="CJ14" s="77"/>
      <c r="CK14" s="77"/>
      <c r="CL14" s="77"/>
      <c r="CM14" s="77"/>
      <c r="CN14" s="77"/>
      <c r="CO14" s="77"/>
      <c r="CP14" s="77"/>
      <c r="CQ14" s="77"/>
      <c r="CR14" s="77"/>
      <c r="CS14" s="77"/>
      <c r="CT14" s="77"/>
      <c r="CU14" s="77"/>
      <c r="CV14" s="77"/>
      <c r="CW14" s="77"/>
      <c r="CX14" s="77"/>
      <c r="CY14" s="77"/>
      <c r="CZ14" s="77"/>
      <c r="DA14" s="77"/>
      <c r="DB14" s="77"/>
      <c r="DC14" s="77"/>
      <c r="DD14" s="77"/>
      <c r="DE14" s="77"/>
      <c r="DF14" s="77"/>
      <c r="DG14" s="77"/>
      <c r="DH14" s="77"/>
      <c r="DI14" s="77"/>
      <c r="DJ14" s="77"/>
      <c r="DK14" s="77"/>
      <c r="DL14" s="77"/>
      <c r="DM14" s="77"/>
      <c r="DN14" s="77"/>
      <c r="DO14" s="77"/>
      <c r="DP14" s="77"/>
      <c r="DQ14" s="77"/>
      <c r="DR14" s="77"/>
      <c r="DS14" s="77"/>
      <c r="DT14" s="77"/>
      <c r="DU14" s="77"/>
      <c r="DV14" s="77"/>
      <c r="DW14" s="77"/>
      <c r="DX14" s="77"/>
      <c r="DY14" s="77"/>
      <c r="DZ14" s="77"/>
      <c r="EA14" s="77"/>
      <c r="EB14" s="77"/>
      <c r="EC14" s="77"/>
      <c r="ED14" s="77"/>
      <c r="EE14" s="77"/>
      <c r="EF14" s="77"/>
      <c r="EG14" s="77"/>
      <c r="EH14" s="77"/>
      <c r="EI14" s="77"/>
      <c r="EJ14" s="77"/>
      <c r="EK14" s="77"/>
      <c r="EL14" s="77"/>
      <c r="EM14" s="77"/>
      <c r="EN14" s="77"/>
      <c r="EO14" s="77"/>
      <c r="EP14" s="77"/>
      <c r="EQ14" s="77"/>
      <c r="ER14" s="77"/>
      <c r="ES14" s="77"/>
      <c r="ET14" s="77"/>
      <c r="EU14" s="77"/>
      <c r="EV14" s="77"/>
      <c r="EW14" s="77"/>
      <c r="EX14" s="77"/>
      <c r="EY14" s="77"/>
      <c r="EZ14" s="77"/>
      <c r="FA14" s="77"/>
      <c r="FB14" s="77"/>
      <c r="FC14" s="77"/>
      <c r="FD14" s="77"/>
      <c r="FE14" s="77"/>
      <c r="FF14" s="77"/>
      <c r="FG14" s="77"/>
      <c r="FH14" s="77"/>
      <c r="FI14" s="77"/>
      <c r="FJ14" s="77"/>
      <c r="FK14" s="77"/>
      <c r="FL14" s="77"/>
      <c r="FM14" s="77"/>
      <c r="FN14" s="77"/>
      <c r="FO14" s="77"/>
      <c r="FP14" s="77"/>
      <c r="FQ14" s="77"/>
      <c r="FR14" s="77"/>
      <c r="FS14" s="77"/>
      <c r="FT14" s="77"/>
      <c r="FU14" s="77"/>
      <c r="FV14" s="77"/>
      <c r="FW14" s="77"/>
      <c r="FX14" s="77"/>
      <c r="FY14" s="77"/>
      <c r="FZ14" s="77"/>
      <c r="GA14" s="77"/>
      <c r="GB14" s="77"/>
      <c r="GC14" s="77"/>
      <c r="GD14" s="77"/>
      <c r="GE14" s="77"/>
      <c r="GF14" s="77"/>
      <c r="GG14" s="77"/>
      <c r="GH14" s="77"/>
      <c r="GI14" s="77"/>
      <c r="GJ14" s="77"/>
      <c r="GK14" s="77"/>
      <c r="GL14" s="77"/>
      <c r="GM14" s="77"/>
      <c r="GN14" s="77"/>
      <c r="GO14" s="77"/>
      <c r="GP14" s="77"/>
      <c r="GQ14" s="77"/>
      <c r="GR14" s="77"/>
      <c r="GS14" s="77"/>
      <c r="GT14" s="77"/>
      <c r="GU14" s="77"/>
      <c r="GV14" s="77"/>
    </row>
    <row r="15" spans="1:204" ht="120" x14ac:dyDescent="0.15">
      <c r="A15" s="60">
        <v>4</v>
      </c>
      <c r="B15" s="61" t="s">
        <v>152</v>
      </c>
      <c r="C15" s="62" t="s">
        <v>142</v>
      </c>
      <c r="D15" s="62" t="s">
        <v>153</v>
      </c>
      <c r="E15" s="62" t="s">
        <v>154</v>
      </c>
      <c r="F15" s="62" t="s">
        <v>145</v>
      </c>
      <c r="G15" s="69">
        <v>0</v>
      </c>
      <c r="H15" s="64">
        <f>H13</f>
        <v>11</v>
      </c>
      <c r="I15" s="75">
        <f t="shared" si="0"/>
        <v>0</v>
      </c>
      <c r="J15" s="76" t="s">
        <v>155</v>
      </c>
    </row>
    <row r="16" spans="1:204" ht="140" x14ac:dyDescent="0.15">
      <c r="A16" s="60">
        <v>5</v>
      </c>
      <c r="B16" s="61" t="s">
        <v>156</v>
      </c>
      <c r="C16" s="62" t="s">
        <v>142</v>
      </c>
      <c r="D16" s="62" t="s">
        <v>157</v>
      </c>
      <c r="E16" s="62" t="s">
        <v>158</v>
      </c>
      <c r="F16" s="62" t="s">
        <v>145</v>
      </c>
      <c r="G16" s="69">
        <v>39</v>
      </c>
      <c r="H16" s="69">
        <v>13</v>
      </c>
      <c r="I16" s="75">
        <f t="shared" si="0"/>
        <v>3</v>
      </c>
      <c r="J16" s="78" t="s">
        <v>159</v>
      </c>
    </row>
    <row r="17" spans="1:204" ht="220" x14ac:dyDescent="0.15">
      <c r="A17" s="60">
        <v>6</v>
      </c>
      <c r="B17" s="61" t="s">
        <v>160</v>
      </c>
      <c r="C17" s="62" t="s">
        <v>142</v>
      </c>
      <c r="D17" s="68" t="s">
        <v>161</v>
      </c>
      <c r="E17" s="62" t="s">
        <v>162</v>
      </c>
      <c r="F17" s="62" t="s">
        <v>145</v>
      </c>
      <c r="G17" s="69">
        <v>10</v>
      </c>
      <c r="H17" s="69">
        <v>10</v>
      </c>
      <c r="I17" s="75">
        <f t="shared" si="0"/>
        <v>1</v>
      </c>
      <c r="J17" s="76" t="s">
        <v>354</v>
      </c>
    </row>
    <row r="18" spans="1:204" ht="160" x14ac:dyDescent="0.15">
      <c r="A18" s="60">
        <v>7</v>
      </c>
      <c r="B18" s="61" t="s">
        <v>163</v>
      </c>
      <c r="C18" s="62" t="s">
        <v>142</v>
      </c>
      <c r="D18" s="62" t="s">
        <v>164</v>
      </c>
      <c r="E18" s="62" t="s">
        <v>150</v>
      </c>
      <c r="F18" s="62" t="s">
        <v>145</v>
      </c>
      <c r="G18" s="64">
        <f>+IG_PLANT_CAP!M73</f>
        <v>20</v>
      </c>
      <c r="H18" s="64">
        <f>G14</f>
        <v>32.5</v>
      </c>
      <c r="I18" s="75">
        <f t="shared" si="0"/>
        <v>0.61538461538461542</v>
      </c>
      <c r="J18" s="79" t="s">
        <v>328</v>
      </c>
    </row>
    <row r="19" spans="1:204" ht="46" x14ac:dyDescent="0.15">
      <c r="A19" s="60">
        <v>8</v>
      </c>
      <c r="B19" s="61" t="s">
        <v>165</v>
      </c>
      <c r="C19" s="62" t="s">
        <v>142</v>
      </c>
      <c r="D19" s="62" t="s">
        <v>166</v>
      </c>
      <c r="E19" s="62" t="s">
        <v>167</v>
      </c>
      <c r="F19" s="62" t="s">
        <v>145</v>
      </c>
      <c r="G19" s="69">
        <v>3</v>
      </c>
      <c r="H19" s="64">
        <f>H13*2</f>
        <v>22</v>
      </c>
      <c r="I19" s="75">
        <f t="shared" si="0"/>
        <v>0.13636363636363635</v>
      </c>
      <c r="J19" s="79" t="s">
        <v>168</v>
      </c>
    </row>
    <row r="20" spans="1:204" ht="153" customHeight="1" x14ac:dyDescent="0.15">
      <c r="A20" s="60">
        <v>9</v>
      </c>
      <c r="B20" s="61" t="s">
        <v>169</v>
      </c>
      <c r="C20" s="62" t="s">
        <v>142</v>
      </c>
      <c r="D20" s="62" t="s">
        <v>170</v>
      </c>
      <c r="E20" s="62" t="s">
        <v>166</v>
      </c>
      <c r="F20" s="62" t="s">
        <v>145</v>
      </c>
      <c r="G20" s="69">
        <v>0</v>
      </c>
      <c r="H20" s="64">
        <f>G19</f>
        <v>3</v>
      </c>
      <c r="I20" s="75">
        <f t="shared" si="0"/>
        <v>0</v>
      </c>
      <c r="J20" s="79" t="s">
        <v>168</v>
      </c>
    </row>
    <row r="21" spans="1:204" ht="18" x14ac:dyDescent="0.2">
      <c r="A21" s="70"/>
      <c r="B21" s="71"/>
      <c r="C21" s="71"/>
      <c r="D21" s="71"/>
      <c r="E21" s="71"/>
      <c r="F21" s="71"/>
      <c r="G21" s="71"/>
      <c r="H21" s="71"/>
      <c r="I21" s="71"/>
      <c r="J21" s="41"/>
    </row>
    <row r="22" spans="1:204" ht="18" x14ac:dyDescent="0.2">
      <c r="A22" s="309" t="s">
        <v>171</v>
      </c>
      <c r="B22" s="310"/>
      <c r="C22" s="310"/>
      <c r="D22" s="310"/>
      <c r="E22" s="310"/>
      <c r="F22" s="310"/>
      <c r="G22" s="310"/>
      <c r="H22" s="310"/>
      <c r="I22" s="310"/>
      <c r="J22" s="311"/>
    </row>
    <row r="23" spans="1:204" ht="63.75" customHeight="1" x14ac:dyDescent="0.15">
      <c r="A23" s="312"/>
      <c r="B23" s="313"/>
      <c r="C23" s="313"/>
      <c r="D23" s="313"/>
      <c r="E23" s="313"/>
      <c r="F23" s="313"/>
      <c r="G23" s="313"/>
      <c r="H23" s="313"/>
      <c r="I23" s="313"/>
      <c r="J23" s="314"/>
    </row>
    <row r="24" spans="1:204" x14ac:dyDescent="0.15">
      <c r="B24" s="57"/>
    </row>
    <row r="25" spans="1:204" s="56" customFormat="1" ht="65.25" customHeight="1" x14ac:dyDescent="0.2">
      <c r="A25" s="57"/>
      <c r="B25" s="57"/>
      <c r="C25" s="315" t="s">
        <v>172</v>
      </c>
      <c r="D25" s="316"/>
      <c r="E25" s="58"/>
      <c r="F25" s="317" t="s">
        <v>173</v>
      </c>
      <c r="G25" s="318"/>
      <c r="H25" s="318"/>
      <c r="I25" s="58"/>
      <c r="J25" s="58"/>
      <c r="K25" s="80"/>
      <c r="L25" s="80"/>
      <c r="M25" s="80"/>
      <c r="N25" s="80"/>
      <c r="O25" s="80"/>
      <c r="P25" s="80"/>
      <c r="Q25" s="80"/>
      <c r="R25" s="80"/>
      <c r="S25" s="80"/>
      <c r="T25" s="80"/>
      <c r="U25" s="80"/>
      <c r="V25" s="80"/>
      <c r="W25" s="80"/>
      <c r="X25" s="80"/>
      <c r="Y25" s="80"/>
      <c r="Z25" s="80"/>
      <c r="AA25" s="80"/>
      <c r="AB25" s="80"/>
      <c r="AC25" s="80"/>
      <c r="AD25" s="80"/>
      <c r="AE25" s="80"/>
      <c r="AF25" s="80"/>
      <c r="AG25" s="80"/>
      <c r="AH25" s="80"/>
      <c r="AI25" s="80"/>
      <c r="AJ25" s="80"/>
      <c r="AK25" s="80"/>
      <c r="AL25" s="80"/>
      <c r="AM25" s="80"/>
      <c r="AN25" s="80"/>
      <c r="AO25" s="80"/>
      <c r="AP25" s="80"/>
      <c r="AQ25" s="80"/>
      <c r="AR25" s="80"/>
      <c r="AS25" s="80"/>
      <c r="AT25" s="80"/>
      <c r="AU25" s="80"/>
      <c r="AV25" s="80"/>
      <c r="AW25" s="80"/>
      <c r="AX25" s="80"/>
      <c r="AY25" s="80"/>
      <c r="AZ25" s="80"/>
      <c r="BA25" s="80"/>
      <c r="BB25" s="80"/>
      <c r="BC25" s="80"/>
      <c r="BD25" s="80"/>
      <c r="BE25" s="80"/>
      <c r="BF25" s="80"/>
      <c r="BG25" s="80"/>
      <c r="BH25" s="80"/>
      <c r="BI25" s="80"/>
      <c r="BJ25" s="80"/>
      <c r="BK25" s="80"/>
      <c r="BL25" s="80"/>
      <c r="BM25" s="80"/>
      <c r="BN25" s="80"/>
      <c r="BO25" s="80"/>
      <c r="BP25" s="80"/>
      <c r="BQ25" s="80"/>
      <c r="BR25" s="80"/>
      <c r="BS25" s="80"/>
      <c r="BT25" s="80"/>
      <c r="BU25" s="80"/>
      <c r="BV25" s="80"/>
      <c r="BW25" s="80"/>
      <c r="BX25" s="80"/>
      <c r="BY25" s="80"/>
      <c r="BZ25" s="80"/>
      <c r="CA25" s="80"/>
      <c r="CB25" s="80"/>
      <c r="CC25" s="80"/>
      <c r="CD25" s="80"/>
      <c r="CE25" s="80"/>
      <c r="CF25" s="80"/>
      <c r="CG25" s="80"/>
      <c r="CH25" s="80"/>
      <c r="CI25" s="80"/>
      <c r="CJ25" s="80"/>
      <c r="CK25" s="80"/>
      <c r="CL25" s="80"/>
      <c r="CM25" s="80"/>
      <c r="CN25" s="80"/>
      <c r="CO25" s="80"/>
      <c r="CP25" s="80"/>
      <c r="CQ25" s="80"/>
      <c r="CR25" s="80"/>
      <c r="CS25" s="80"/>
      <c r="CT25" s="80"/>
      <c r="CU25" s="80"/>
      <c r="CV25" s="80"/>
      <c r="CW25" s="80"/>
      <c r="CX25" s="80"/>
      <c r="CY25" s="80"/>
      <c r="CZ25" s="80"/>
      <c r="DA25" s="80"/>
      <c r="DB25" s="80"/>
      <c r="DC25" s="80"/>
      <c r="DD25" s="80"/>
      <c r="DE25" s="80"/>
      <c r="DF25" s="80"/>
      <c r="DG25" s="80"/>
      <c r="DH25" s="80"/>
      <c r="DI25" s="80"/>
      <c r="DJ25" s="80"/>
      <c r="DK25" s="80"/>
      <c r="DL25" s="80"/>
      <c r="DM25" s="80"/>
      <c r="DN25" s="80"/>
      <c r="DO25" s="80"/>
      <c r="DP25" s="80"/>
      <c r="DQ25" s="80"/>
      <c r="DR25" s="80"/>
      <c r="DS25" s="80"/>
      <c r="DT25" s="80"/>
      <c r="DU25" s="80"/>
      <c r="DV25" s="80"/>
      <c r="DW25" s="80"/>
      <c r="DX25" s="80"/>
      <c r="DY25" s="80"/>
      <c r="DZ25" s="80"/>
      <c r="EA25" s="80"/>
      <c r="EB25" s="80"/>
      <c r="EC25" s="80"/>
      <c r="ED25" s="80"/>
      <c r="EE25" s="80"/>
      <c r="EF25" s="80"/>
      <c r="EG25" s="80"/>
      <c r="EH25" s="80"/>
      <c r="EI25" s="80"/>
      <c r="EJ25" s="80"/>
      <c r="EK25" s="80"/>
      <c r="EL25" s="80"/>
      <c r="EM25" s="80"/>
      <c r="EN25" s="80"/>
      <c r="EO25" s="80"/>
      <c r="EP25" s="80"/>
      <c r="EQ25" s="80"/>
      <c r="ER25" s="80"/>
      <c r="ES25" s="80"/>
      <c r="ET25" s="80"/>
      <c r="EU25" s="80"/>
      <c r="EV25" s="80"/>
      <c r="EW25" s="80"/>
      <c r="EX25" s="80"/>
      <c r="EY25" s="80"/>
      <c r="EZ25" s="80"/>
      <c r="FA25" s="80"/>
      <c r="FB25" s="80"/>
      <c r="FC25" s="80"/>
      <c r="FD25" s="80"/>
      <c r="FE25" s="80"/>
      <c r="FF25" s="80"/>
      <c r="FG25" s="80"/>
      <c r="FH25" s="80"/>
      <c r="FI25" s="80"/>
      <c r="FJ25" s="80"/>
      <c r="FK25" s="80"/>
      <c r="FL25" s="80"/>
      <c r="FM25" s="80"/>
      <c r="FN25" s="80"/>
      <c r="FO25" s="80"/>
      <c r="FP25" s="80"/>
      <c r="FQ25" s="80"/>
      <c r="FR25" s="80"/>
      <c r="FS25" s="80"/>
      <c r="FT25" s="80"/>
      <c r="FU25" s="80"/>
      <c r="FV25" s="80"/>
      <c r="FW25" s="80"/>
      <c r="FX25" s="80"/>
      <c r="FY25" s="80"/>
      <c r="FZ25" s="80"/>
      <c r="GA25" s="80"/>
      <c r="GB25" s="80"/>
      <c r="GC25" s="80"/>
      <c r="GD25" s="80"/>
      <c r="GE25" s="80"/>
      <c r="GF25" s="80"/>
      <c r="GG25" s="80"/>
      <c r="GH25" s="80"/>
      <c r="GI25" s="80"/>
      <c r="GJ25" s="80"/>
      <c r="GK25" s="80"/>
      <c r="GL25" s="80"/>
      <c r="GM25" s="80"/>
      <c r="GN25" s="80"/>
      <c r="GO25" s="80"/>
      <c r="GP25" s="80"/>
      <c r="GQ25" s="80"/>
      <c r="GR25" s="80"/>
      <c r="GS25" s="80"/>
      <c r="GT25" s="80"/>
      <c r="GU25" s="80"/>
      <c r="GV25" s="80"/>
    </row>
    <row r="26" spans="1:204" ht="111" customHeight="1" x14ac:dyDescent="0.25">
      <c r="B26" s="57"/>
      <c r="C26" s="304"/>
      <c r="D26" s="304"/>
      <c r="F26" s="305"/>
      <c r="G26" s="306"/>
      <c r="H26" s="307"/>
    </row>
    <row r="27" spans="1:204" x14ac:dyDescent="0.15">
      <c r="B27" s="57"/>
    </row>
  </sheetData>
  <sheetProtection formatCells="0" formatColumns="0" formatRows="0" insertColumns="0" insertRows="0" sort="0"/>
  <mergeCells count="23">
    <mergeCell ref="A1:J1"/>
    <mergeCell ref="A2:J2"/>
    <mergeCell ref="A3:J3"/>
    <mergeCell ref="A4:J4"/>
    <mergeCell ref="A5:J5"/>
    <mergeCell ref="A6:J6"/>
    <mergeCell ref="C8:D8"/>
    <mergeCell ref="A22:J22"/>
    <mergeCell ref="A23:J23"/>
    <mergeCell ref="C25:D25"/>
    <mergeCell ref="F25:H25"/>
    <mergeCell ref="I10:I11"/>
    <mergeCell ref="J10:J11"/>
    <mergeCell ref="C26:D26"/>
    <mergeCell ref="F26:H26"/>
    <mergeCell ref="A10:A11"/>
    <mergeCell ref="B10:B11"/>
    <mergeCell ref="C10:C11"/>
    <mergeCell ref="D10:D11"/>
    <mergeCell ref="E10:E11"/>
    <mergeCell ref="F10:F11"/>
    <mergeCell ref="G10:G11"/>
    <mergeCell ref="H10:H11"/>
  </mergeCells>
  <printOptions horizontalCentered="1" verticalCentered="1"/>
  <pageMargins left="0.17" right="0.17" top="0.18" bottom="0.22" header="0.16" footer="0.16"/>
  <pageSetup paperSize="139" scale="33" fitToHeight="0" orientation="landscape"/>
  <headerFooter differentOddEven="1" differentFirst="1">
    <evenFooter>&amp;C&amp;P</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HA73"/>
  <sheetViews>
    <sheetView tabSelected="1" topLeftCell="E14" zoomScale="85" zoomScaleNormal="85" zoomScalePageLayoutView="85" workbookViewId="0">
      <selection activeCell="I41" sqref="I41"/>
    </sheetView>
  </sheetViews>
  <sheetFormatPr baseColWidth="10" defaultColWidth="11.5" defaultRowHeight="14" x14ac:dyDescent="0.15"/>
  <cols>
    <col min="1" max="1" width="5.5" style="4" customWidth="1"/>
    <col min="2" max="2" width="14.5" style="5" customWidth="1"/>
    <col min="3" max="3" width="11.5" style="6"/>
    <col min="4" max="4" width="21.5" style="6" customWidth="1"/>
    <col min="5" max="6" width="12.5" style="6" customWidth="1"/>
    <col min="7" max="7" width="17.5" style="6" customWidth="1"/>
    <col min="8" max="8" width="19.6640625" style="6" customWidth="1"/>
    <col min="9" max="9" width="18.33203125" style="6" customWidth="1"/>
    <col min="10" max="11" width="6.5" style="6" customWidth="1"/>
    <col min="12" max="12" width="23.83203125" style="6" customWidth="1"/>
    <col min="13" max="13" width="42.5" style="6" customWidth="1"/>
    <col min="14" max="15" width="3.1640625" style="6" customWidth="1"/>
    <col min="16" max="32" width="3.83203125" style="6" customWidth="1"/>
    <col min="33" max="33" width="24.6640625" style="6" customWidth="1"/>
    <col min="34" max="34" width="19.83203125" style="6" customWidth="1"/>
    <col min="35" max="36" width="13.6640625" style="6" customWidth="1"/>
    <col min="37" max="37" width="2.5" style="7" customWidth="1"/>
    <col min="38" max="16384" width="11.5" style="7"/>
  </cols>
  <sheetData>
    <row r="1" spans="1:209" s="1" customFormat="1" ht="20.25" customHeight="1" x14ac:dyDescent="0.2">
      <c r="A1" s="302" t="s">
        <v>0</v>
      </c>
      <c r="B1" s="302"/>
      <c r="C1" s="302"/>
      <c r="D1" s="302"/>
      <c r="E1" s="302"/>
      <c r="F1" s="302"/>
      <c r="G1" s="302"/>
      <c r="H1" s="302"/>
      <c r="I1" s="302"/>
      <c r="J1" s="302"/>
      <c r="K1" s="302"/>
      <c r="L1" s="302"/>
      <c r="M1" s="302"/>
      <c r="N1" s="302"/>
      <c r="O1" s="302"/>
      <c r="P1" s="302"/>
      <c r="Q1" s="302"/>
      <c r="R1" s="302"/>
      <c r="S1" s="302"/>
      <c r="T1" s="302"/>
      <c r="U1" s="302"/>
      <c r="V1" s="302"/>
      <c r="W1" s="302"/>
      <c r="X1" s="302"/>
      <c r="Y1" s="302"/>
      <c r="Z1" s="302"/>
      <c r="AA1" s="302"/>
      <c r="AB1" s="302"/>
      <c r="AC1" s="302"/>
      <c r="AD1" s="302"/>
      <c r="AE1" s="302"/>
      <c r="AF1" s="302"/>
      <c r="AG1" s="302"/>
      <c r="AH1" s="302"/>
      <c r="AI1" s="302"/>
      <c r="AJ1" s="302"/>
      <c r="AK1" s="41"/>
      <c r="AL1" s="41"/>
      <c r="AM1" s="41"/>
      <c r="AN1" s="41"/>
      <c r="AO1" s="41"/>
      <c r="AP1" s="41"/>
      <c r="AQ1" s="41"/>
      <c r="AR1" s="41"/>
      <c r="AS1" s="41"/>
      <c r="AT1" s="41"/>
      <c r="AU1" s="41"/>
      <c r="AV1" s="41"/>
      <c r="AW1" s="41"/>
      <c r="AX1" s="41"/>
      <c r="AY1" s="41"/>
      <c r="AZ1" s="41"/>
      <c r="BA1" s="41"/>
      <c r="BB1" s="41"/>
      <c r="BC1" s="41"/>
      <c r="BD1" s="41"/>
      <c r="BE1" s="41"/>
      <c r="BF1" s="41"/>
      <c r="BG1" s="41"/>
      <c r="BH1" s="41"/>
      <c r="BI1" s="41"/>
      <c r="BJ1" s="41"/>
      <c r="BK1" s="41"/>
      <c r="BL1" s="41"/>
      <c r="BM1" s="41"/>
      <c r="BN1" s="41"/>
      <c r="BO1" s="41"/>
      <c r="BP1" s="41"/>
      <c r="BQ1" s="41"/>
      <c r="BR1" s="41"/>
      <c r="BS1" s="41"/>
      <c r="BT1" s="41"/>
      <c r="BU1" s="41"/>
      <c r="BV1" s="41"/>
      <c r="BW1" s="41"/>
      <c r="BX1" s="41"/>
      <c r="BY1" s="41"/>
      <c r="BZ1" s="41"/>
      <c r="CA1" s="41"/>
      <c r="CB1" s="41"/>
      <c r="CC1" s="41"/>
      <c r="CD1" s="41"/>
      <c r="CE1" s="41"/>
      <c r="CF1" s="41"/>
      <c r="CG1" s="41"/>
      <c r="CH1" s="41"/>
      <c r="CI1" s="41"/>
      <c r="CJ1" s="41"/>
      <c r="CK1" s="41"/>
      <c r="CL1" s="41"/>
      <c r="CM1" s="41"/>
      <c r="CN1" s="41"/>
      <c r="CO1" s="41"/>
      <c r="CP1" s="41"/>
      <c r="CQ1" s="41"/>
      <c r="CR1" s="41"/>
      <c r="CS1" s="41"/>
      <c r="CT1" s="41"/>
      <c r="CU1" s="41"/>
      <c r="CV1" s="41"/>
      <c r="CW1" s="41"/>
      <c r="CX1" s="41"/>
      <c r="CY1" s="41"/>
      <c r="CZ1" s="41"/>
      <c r="DA1" s="41"/>
      <c r="DB1" s="41"/>
      <c r="DC1" s="41"/>
      <c r="DD1" s="41"/>
      <c r="DE1" s="41"/>
      <c r="DF1" s="41"/>
      <c r="DG1" s="41"/>
      <c r="DH1" s="41"/>
      <c r="DI1" s="41"/>
      <c r="DJ1" s="41"/>
      <c r="DK1" s="41"/>
      <c r="DL1" s="41"/>
      <c r="DM1" s="41"/>
      <c r="DN1" s="41"/>
      <c r="DO1" s="41"/>
      <c r="DP1" s="41"/>
      <c r="DQ1" s="41"/>
      <c r="DR1" s="41"/>
      <c r="DS1" s="41"/>
      <c r="DT1" s="41"/>
      <c r="DU1" s="41"/>
      <c r="DV1" s="41"/>
      <c r="DW1" s="41"/>
      <c r="DX1" s="41"/>
      <c r="DY1" s="41"/>
      <c r="DZ1" s="41"/>
      <c r="EA1" s="41"/>
      <c r="EB1" s="41"/>
      <c r="EC1" s="41"/>
      <c r="ED1" s="41"/>
      <c r="EE1" s="41"/>
      <c r="EF1" s="41"/>
      <c r="EG1" s="41"/>
      <c r="EH1" s="41"/>
      <c r="EI1" s="41"/>
      <c r="EJ1" s="41"/>
      <c r="EK1" s="41"/>
      <c r="EL1" s="41"/>
      <c r="EM1" s="41"/>
      <c r="EN1" s="41"/>
      <c r="EO1" s="41"/>
      <c r="EP1" s="41"/>
      <c r="EQ1" s="41"/>
      <c r="ER1" s="41"/>
      <c r="ES1" s="41"/>
      <c r="ET1" s="41"/>
      <c r="EU1" s="41"/>
      <c r="EV1" s="41"/>
      <c r="EW1" s="41"/>
      <c r="EX1" s="41"/>
      <c r="EY1" s="41"/>
      <c r="EZ1" s="41"/>
      <c r="FA1" s="41"/>
      <c r="FB1" s="41"/>
      <c r="FC1" s="41"/>
      <c r="FD1" s="41"/>
      <c r="FE1" s="41"/>
      <c r="FF1" s="41"/>
      <c r="FG1" s="41"/>
      <c r="FH1" s="41"/>
      <c r="FI1" s="41"/>
      <c r="FJ1" s="41"/>
      <c r="FK1" s="41"/>
      <c r="FL1" s="41"/>
      <c r="FM1" s="41"/>
      <c r="FN1" s="41"/>
      <c r="FO1" s="41"/>
      <c r="FP1" s="41"/>
      <c r="FQ1" s="41"/>
      <c r="FR1" s="41"/>
      <c r="FS1" s="41"/>
      <c r="FT1" s="41"/>
      <c r="FU1" s="41"/>
      <c r="FV1" s="41"/>
      <c r="FW1" s="41"/>
      <c r="FX1" s="41"/>
      <c r="FY1" s="41"/>
      <c r="FZ1" s="41"/>
      <c r="GA1" s="41"/>
      <c r="GB1" s="41"/>
      <c r="GC1" s="41"/>
      <c r="GD1" s="41"/>
      <c r="GE1" s="41"/>
      <c r="GF1" s="41"/>
      <c r="GG1" s="41"/>
      <c r="GH1" s="41"/>
      <c r="GI1" s="41"/>
      <c r="GJ1" s="41"/>
      <c r="GK1" s="41"/>
      <c r="GL1" s="41"/>
      <c r="GM1" s="41"/>
      <c r="GN1" s="41"/>
      <c r="GO1" s="41"/>
      <c r="GP1" s="41"/>
      <c r="GQ1" s="41"/>
      <c r="GR1" s="41"/>
      <c r="GS1" s="41"/>
      <c r="GT1" s="41"/>
      <c r="GU1" s="41"/>
      <c r="GV1" s="41"/>
      <c r="GW1" s="41"/>
      <c r="GX1" s="41"/>
      <c r="GY1" s="41"/>
      <c r="GZ1" s="41"/>
      <c r="HA1" s="41"/>
    </row>
    <row r="2" spans="1:209" s="1" customFormat="1" ht="20.25" customHeight="1" x14ac:dyDescent="0.2">
      <c r="A2" s="302" t="s">
        <v>1</v>
      </c>
      <c r="B2" s="302"/>
      <c r="C2" s="302"/>
      <c r="D2" s="302"/>
      <c r="E2" s="302"/>
      <c r="F2" s="302"/>
      <c r="G2" s="302"/>
      <c r="H2" s="302"/>
      <c r="I2" s="302"/>
      <c r="J2" s="302"/>
      <c r="K2" s="302"/>
      <c r="L2" s="302"/>
      <c r="M2" s="302"/>
      <c r="N2" s="302"/>
      <c r="O2" s="302"/>
      <c r="P2" s="302"/>
      <c r="Q2" s="302"/>
      <c r="R2" s="302"/>
      <c r="S2" s="302"/>
      <c r="T2" s="302"/>
      <c r="U2" s="302"/>
      <c r="V2" s="302"/>
      <c r="W2" s="302"/>
      <c r="X2" s="302"/>
      <c r="Y2" s="302"/>
      <c r="Z2" s="302"/>
      <c r="AA2" s="302"/>
      <c r="AB2" s="302"/>
      <c r="AC2" s="302"/>
      <c r="AD2" s="302"/>
      <c r="AE2" s="302"/>
      <c r="AF2" s="302"/>
      <c r="AG2" s="302"/>
      <c r="AH2" s="302"/>
      <c r="AI2" s="302"/>
      <c r="AJ2" s="302"/>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c r="CA2" s="41"/>
      <c r="CB2" s="41"/>
      <c r="CC2" s="41"/>
      <c r="CD2" s="41"/>
      <c r="CE2" s="41"/>
      <c r="CF2" s="41"/>
      <c r="CG2" s="41"/>
      <c r="CH2" s="41"/>
      <c r="CI2" s="41"/>
      <c r="CJ2" s="41"/>
      <c r="CK2" s="41"/>
      <c r="CL2" s="41"/>
      <c r="CM2" s="41"/>
      <c r="CN2" s="41"/>
      <c r="CO2" s="41"/>
      <c r="CP2" s="41"/>
      <c r="CQ2" s="41"/>
      <c r="CR2" s="41"/>
      <c r="CS2" s="41"/>
      <c r="CT2" s="41"/>
      <c r="CU2" s="41"/>
      <c r="CV2" s="41"/>
      <c r="CW2" s="41"/>
      <c r="CX2" s="41"/>
      <c r="CY2" s="41"/>
      <c r="CZ2" s="41"/>
      <c r="DA2" s="41"/>
      <c r="DB2" s="41"/>
      <c r="DC2" s="41"/>
      <c r="DD2" s="41"/>
      <c r="DE2" s="41"/>
      <c r="DF2" s="41"/>
      <c r="DG2" s="41"/>
      <c r="DH2" s="41"/>
      <c r="DI2" s="41"/>
      <c r="DJ2" s="41"/>
      <c r="DK2" s="41"/>
      <c r="DL2" s="41"/>
      <c r="DM2" s="41"/>
      <c r="DN2" s="41"/>
      <c r="DO2" s="41"/>
      <c r="DP2" s="41"/>
      <c r="DQ2" s="41"/>
      <c r="DR2" s="41"/>
      <c r="DS2" s="41"/>
      <c r="DT2" s="41"/>
      <c r="DU2" s="41"/>
      <c r="DV2" s="41"/>
      <c r="DW2" s="41"/>
      <c r="DX2" s="41"/>
      <c r="DY2" s="41"/>
      <c r="DZ2" s="41"/>
      <c r="EA2" s="41"/>
      <c r="EB2" s="41"/>
      <c r="EC2" s="41"/>
      <c r="ED2" s="41"/>
      <c r="EE2" s="41"/>
      <c r="EF2" s="41"/>
      <c r="EG2" s="41"/>
      <c r="EH2" s="41"/>
      <c r="EI2" s="41"/>
      <c r="EJ2" s="41"/>
      <c r="EK2" s="41"/>
      <c r="EL2" s="41"/>
      <c r="EM2" s="41"/>
      <c r="EN2" s="41"/>
      <c r="EO2" s="41"/>
      <c r="EP2" s="41"/>
      <c r="EQ2" s="41"/>
      <c r="ER2" s="41"/>
      <c r="ES2" s="41"/>
      <c r="ET2" s="41"/>
      <c r="EU2" s="41"/>
      <c r="EV2" s="41"/>
      <c r="EW2" s="41"/>
      <c r="EX2" s="41"/>
      <c r="EY2" s="41"/>
      <c r="EZ2" s="41"/>
      <c r="FA2" s="41"/>
      <c r="FB2" s="41"/>
      <c r="FC2" s="41"/>
      <c r="FD2" s="41"/>
      <c r="FE2" s="41"/>
      <c r="FF2" s="41"/>
      <c r="FG2" s="41"/>
      <c r="FH2" s="41"/>
      <c r="FI2" s="41"/>
      <c r="FJ2" s="41"/>
      <c r="FK2" s="41"/>
      <c r="FL2" s="41"/>
      <c r="FM2" s="41"/>
      <c r="FN2" s="41"/>
      <c r="FO2" s="41"/>
      <c r="FP2" s="41"/>
      <c r="FQ2" s="41"/>
      <c r="FR2" s="41"/>
      <c r="FS2" s="41"/>
      <c r="FT2" s="41"/>
      <c r="FU2" s="41"/>
      <c r="FV2" s="41"/>
      <c r="FW2" s="41"/>
      <c r="FX2" s="41"/>
      <c r="FY2" s="41"/>
      <c r="FZ2" s="41"/>
      <c r="GA2" s="41"/>
      <c r="GB2" s="41"/>
      <c r="GC2" s="41"/>
      <c r="GD2" s="41"/>
      <c r="GE2" s="41"/>
      <c r="GF2" s="41"/>
      <c r="GG2" s="41"/>
      <c r="GH2" s="41"/>
      <c r="GI2" s="41"/>
      <c r="GJ2" s="41"/>
      <c r="GK2" s="41"/>
      <c r="GL2" s="41"/>
      <c r="GM2" s="41"/>
      <c r="GN2" s="41"/>
      <c r="GO2" s="41"/>
      <c r="GP2" s="41"/>
      <c r="GQ2" s="41"/>
      <c r="GR2" s="41"/>
      <c r="GS2" s="41"/>
      <c r="GT2" s="41"/>
      <c r="GU2" s="41"/>
      <c r="GV2" s="41"/>
      <c r="GW2" s="41"/>
      <c r="GX2" s="41"/>
      <c r="GY2" s="41"/>
      <c r="GZ2" s="41"/>
      <c r="HA2" s="41"/>
    </row>
    <row r="3" spans="1:209" s="1" customFormat="1" ht="20.25" customHeight="1" x14ac:dyDescent="0.2">
      <c r="A3" s="302" t="s">
        <v>2</v>
      </c>
      <c r="B3" s="302"/>
      <c r="C3" s="302"/>
      <c r="D3" s="302"/>
      <c r="E3" s="302"/>
      <c r="F3" s="302"/>
      <c r="G3" s="302"/>
      <c r="H3" s="302"/>
      <c r="I3" s="302"/>
      <c r="J3" s="302"/>
      <c r="K3" s="302"/>
      <c r="L3" s="302"/>
      <c r="M3" s="302"/>
      <c r="N3" s="302"/>
      <c r="O3" s="302"/>
      <c r="P3" s="302"/>
      <c r="Q3" s="302"/>
      <c r="R3" s="302"/>
      <c r="S3" s="302"/>
      <c r="T3" s="302"/>
      <c r="U3" s="302"/>
      <c r="V3" s="302"/>
      <c r="W3" s="302"/>
      <c r="X3" s="302"/>
      <c r="Y3" s="302"/>
      <c r="Z3" s="302"/>
      <c r="AA3" s="302"/>
      <c r="AB3" s="302"/>
      <c r="AC3" s="302"/>
      <c r="AD3" s="302"/>
      <c r="AE3" s="302"/>
      <c r="AF3" s="302"/>
      <c r="AG3" s="302"/>
      <c r="AH3" s="302"/>
      <c r="AI3" s="302"/>
      <c r="AJ3" s="302"/>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c r="CA3" s="41"/>
      <c r="CB3" s="41"/>
      <c r="CC3" s="41"/>
      <c r="CD3" s="41"/>
      <c r="CE3" s="41"/>
      <c r="CF3" s="41"/>
      <c r="CG3" s="41"/>
      <c r="CH3" s="41"/>
      <c r="CI3" s="41"/>
      <c r="CJ3" s="41"/>
      <c r="CK3" s="41"/>
      <c r="CL3" s="41"/>
      <c r="CM3" s="41"/>
      <c r="CN3" s="41"/>
      <c r="CO3" s="41"/>
      <c r="CP3" s="41"/>
      <c r="CQ3" s="41"/>
      <c r="CR3" s="41"/>
      <c r="CS3" s="41"/>
      <c r="CT3" s="41"/>
      <c r="CU3" s="41"/>
      <c r="CV3" s="41"/>
      <c r="CW3" s="41"/>
      <c r="CX3" s="41"/>
      <c r="CY3" s="41"/>
      <c r="CZ3" s="41"/>
      <c r="DA3" s="41"/>
      <c r="DB3" s="41"/>
      <c r="DC3" s="41"/>
      <c r="DD3" s="41"/>
      <c r="DE3" s="41"/>
      <c r="DF3" s="41"/>
      <c r="DG3" s="41"/>
      <c r="DH3" s="41"/>
      <c r="DI3" s="41"/>
      <c r="DJ3" s="41"/>
      <c r="DK3" s="41"/>
      <c r="DL3" s="41"/>
      <c r="DM3" s="41"/>
      <c r="DN3" s="41"/>
      <c r="DO3" s="41"/>
      <c r="DP3" s="41"/>
      <c r="DQ3" s="41"/>
      <c r="DR3" s="41"/>
      <c r="DS3" s="41"/>
      <c r="DT3" s="41"/>
      <c r="DU3" s="41"/>
      <c r="DV3" s="41"/>
      <c r="DW3" s="41"/>
      <c r="DX3" s="41"/>
      <c r="DY3" s="41"/>
      <c r="DZ3" s="41"/>
      <c r="EA3" s="41"/>
      <c r="EB3" s="41"/>
      <c r="EC3" s="41"/>
      <c r="ED3" s="41"/>
      <c r="EE3" s="41"/>
      <c r="EF3" s="41"/>
      <c r="EG3" s="41"/>
      <c r="EH3" s="41"/>
      <c r="EI3" s="41"/>
      <c r="EJ3" s="41"/>
      <c r="EK3" s="41"/>
      <c r="EL3" s="41"/>
      <c r="EM3" s="41"/>
      <c r="EN3" s="41"/>
      <c r="EO3" s="41"/>
      <c r="EP3" s="41"/>
      <c r="EQ3" s="41"/>
      <c r="ER3" s="41"/>
      <c r="ES3" s="41"/>
      <c r="ET3" s="41"/>
      <c r="EU3" s="41"/>
      <c r="EV3" s="41"/>
      <c r="EW3" s="41"/>
      <c r="EX3" s="41"/>
      <c r="EY3" s="41"/>
      <c r="EZ3" s="41"/>
      <c r="FA3" s="41"/>
      <c r="FB3" s="41"/>
      <c r="FC3" s="41"/>
      <c r="FD3" s="41"/>
      <c r="FE3" s="41"/>
      <c r="FF3" s="41"/>
      <c r="FG3" s="41"/>
      <c r="FH3" s="41"/>
      <c r="FI3" s="41"/>
      <c r="FJ3" s="41"/>
      <c r="FK3" s="41"/>
      <c r="FL3" s="41"/>
      <c r="FM3" s="41"/>
      <c r="FN3" s="41"/>
      <c r="FO3" s="41"/>
      <c r="FP3" s="41"/>
      <c r="FQ3" s="41"/>
      <c r="FR3" s="41"/>
      <c r="FS3" s="41"/>
      <c r="FT3" s="41"/>
      <c r="FU3" s="41"/>
      <c r="FV3" s="41"/>
      <c r="FW3" s="41"/>
      <c r="FX3" s="41"/>
      <c r="FY3" s="41"/>
      <c r="FZ3" s="41"/>
      <c r="GA3" s="41"/>
      <c r="GB3" s="41"/>
      <c r="GC3" s="41"/>
      <c r="GD3" s="41"/>
      <c r="GE3" s="41"/>
      <c r="GF3" s="41"/>
      <c r="GG3" s="41"/>
      <c r="GH3" s="41"/>
      <c r="GI3" s="41"/>
      <c r="GJ3" s="41"/>
      <c r="GK3" s="41"/>
      <c r="GL3" s="41"/>
      <c r="GM3" s="41"/>
      <c r="GN3" s="41"/>
      <c r="GO3" s="41"/>
      <c r="GP3" s="41"/>
      <c r="GQ3" s="41"/>
      <c r="GR3" s="41"/>
      <c r="GS3" s="41"/>
      <c r="GT3" s="41"/>
      <c r="GU3" s="41"/>
      <c r="GV3" s="41"/>
      <c r="GW3" s="41"/>
      <c r="GX3" s="41"/>
      <c r="GY3" s="41"/>
      <c r="GZ3" s="41"/>
      <c r="HA3" s="41"/>
    </row>
    <row r="4" spans="1:209" s="1" customFormat="1" ht="26.25" customHeight="1" x14ac:dyDescent="0.25">
      <c r="A4" s="276" t="s">
        <v>3</v>
      </c>
      <c r="B4" s="276"/>
      <c r="C4" s="276"/>
      <c r="D4" s="276"/>
      <c r="E4" s="276"/>
      <c r="F4" s="276"/>
      <c r="G4" s="276"/>
      <c r="H4" s="276"/>
      <c r="I4" s="276"/>
      <c r="J4" s="276"/>
      <c r="K4" s="276"/>
      <c r="L4" s="276"/>
      <c r="M4" s="276"/>
      <c r="N4" s="276"/>
      <c r="O4" s="276"/>
      <c r="P4" s="276"/>
      <c r="Q4" s="276"/>
      <c r="R4" s="276"/>
      <c r="S4" s="276"/>
      <c r="T4" s="276"/>
      <c r="U4" s="276"/>
      <c r="V4" s="276"/>
      <c r="W4" s="276"/>
      <c r="X4" s="276"/>
      <c r="Y4" s="276"/>
      <c r="Z4" s="276"/>
      <c r="AA4" s="276"/>
      <c r="AB4" s="276"/>
      <c r="AC4" s="276"/>
      <c r="AD4" s="276"/>
      <c r="AE4" s="276"/>
      <c r="AF4" s="276"/>
      <c r="AG4" s="276"/>
      <c r="AH4" s="276"/>
      <c r="AI4" s="276"/>
      <c r="AJ4" s="276"/>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c r="CA4" s="41"/>
      <c r="CB4" s="41"/>
      <c r="CC4" s="41"/>
      <c r="CD4" s="41"/>
      <c r="CE4" s="41"/>
      <c r="CF4" s="41"/>
      <c r="CG4" s="41"/>
      <c r="CH4" s="41"/>
      <c r="CI4" s="41"/>
      <c r="CJ4" s="41"/>
      <c r="CK4" s="41"/>
      <c r="CL4" s="41"/>
      <c r="CM4" s="41"/>
      <c r="CN4" s="41"/>
      <c r="CO4" s="41"/>
      <c r="CP4" s="41"/>
      <c r="CQ4" s="41"/>
      <c r="CR4" s="41"/>
      <c r="CS4" s="41"/>
      <c r="CT4" s="41"/>
      <c r="CU4" s="41"/>
      <c r="CV4" s="41"/>
      <c r="CW4" s="41"/>
      <c r="CX4" s="41"/>
      <c r="CY4" s="41"/>
      <c r="CZ4" s="41"/>
      <c r="DA4" s="41"/>
      <c r="DB4" s="41"/>
      <c r="DC4" s="41"/>
      <c r="DD4" s="41"/>
      <c r="DE4" s="41"/>
      <c r="DF4" s="41"/>
      <c r="DG4" s="41"/>
      <c r="DH4" s="41"/>
      <c r="DI4" s="41"/>
      <c r="DJ4" s="41"/>
      <c r="DK4" s="41"/>
      <c r="DL4" s="41"/>
      <c r="DM4" s="41"/>
      <c r="DN4" s="41"/>
      <c r="DO4" s="41"/>
      <c r="DP4" s="41"/>
      <c r="DQ4" s="41"/>
      <c r="DR4" s="41"/>
      <c r="DS4" s="41"/>
      <c r="DT4" s="41"/>
      <c r="DU4" s="41"/>
      <c r="DV4" s="41"/>
      <c r="DW4" s="41"/>
      <c r="DX4" s="41"/>
      <c r="DY4" s="41"/>
      <c r="DZ4" s="41"/>
      <c r="EA4" s="41"/>
      <c r="EB4" s="41"/>
      <c r="EC4" s="41"/>
      <c r="ED4" s="41"/>
      <c r="EE4" s="41"/>
      <c r="EF4" s="41"/>
      <c r="EG4" s="41"/>
      <c r="EH4" s="41"/>
      <c r="EI4" s="41"/>
      <c r="EJ4" s="41"/>
      <c r="EK4" s="41"/>
      <c r="EL4" s="41"/>
      <c r="EM4" s="41"/>
      <c r="EN4" s="41"/>
      <c r="EO4" s="41"/>
      <c r="EP4" s="41"/>
      <c r="EQ4" s="41"/>
      <c r="ER4" s="41"/>
      <c r="ES4" s="41"/>
      <c r="ET4" s="41"/>
      <c r="EU4" s="41"/>
      <c r="EV4" s="41"/>
      <c r="EW4" s="41"/>
      <c r="EX4" s="41"/>
      <c r="EY4" s="41"/>
      <c r="EZ4" s="41"/>
      <c r="FA4" s="41"/>
      <c r="FB4" s="41"/>
      <c r="FC4" s="41"/>
      <c r="FD4" s="41"/>
      <c r="FE4" s="41"/>
      <c r="FF4" s="41"/>
      <c r="FG4" s="41"/>
      <c r="FH4" s="41"/>
      <c r="FI4" s="41"/>
      <c r="FJ4" s="41"/>
      <c r="FK4" s="41"/>
      <c r="FL4" s="41"/>
      <c r="FM4" s="41"/>
      <c r="FN4" s="41"/>
      <c r="FO4" s="41"/>
      <c r="FP4" s="41"/>
      <c r="FQ4" s="41"/>
      <c r="FR4" s="41"/>
      <c r="FS4" s="41"/>
      <c r="FT4" s="41"/>
      <c r="FU4" s="41"/>
      <c r="FV4" s="41"/>
      <c r="FW4" s="41"/>
      <c r="FX4" s="41"/>
      <c r="FY4" s="41"/>
      <c r="FZ4" s="41"/>
      <c r="GA4" s="41"/>
      <c r="GB4" s="41"/>
      <c r="GC4" s="41"/>
      <c r="GD4" s="41"/>
      <c r="GE4" s="41"/>
      <c r="GF4" s="41"/>
      <c r="GG4" s="41"/>
      <c r="GH4" s="41"/>
      <c r="GI4" s="41"/>
      <c r="GJ4" s="41"/>
      <c r="GK4" s="41"/>
      <c r="GL4" s="41"/>
      <c r="GM4" s="41"/>
      <c r="GN4" s="41"/>
      <c r="GO4" s="41"/>
      <c r="GP4" s="41"/>
      <c r="GQ4" s="41"/>
      <c r="GR4" s="41"/>
      <c r="GS4" s="41"/>
      <c r="GT4" s="41"/>
      <c r="GU4" s="41"/>
      <c r="GV4" s="41"/>
      <c r="GW4" s="41"/>
      <c r="GX4" s="41"/>
      <c r="GY4" s="41"/>
      <c r="GZ4" s="41"/>
      <c r="HA4" s="41"/>
    </row>
    <row r="5" spans="1:209" s="1" customFormat="1" ht="27.75" customHeight="1" x14ac:dyDescent="0.15">
      <c r="A5" s="249" t="s">
        <v>20</v>
      </c>
      <c r="B5" s="249"/>
      <c r="C5" s="249"/>
      <c r="D5" s="249"/>
      <c r="E5" s="249"/>
      <c r="F5" s="249"/>
      <c r="G5" s="249"/>
      <c r="H5" s="249"/>
      <c r="I5" s="249"/>
      <c r="J5" s="249"/>
      <c r="K5" s="249"/>
      <c r="L5" s="249"/>
      <c r="M5" s="249"/>
      <c r="N5" s="249"/>
      <c r="O5" s="249"/>
      <c r="P5" s="249"/>
      <c r="Q5" s="249"/>
      <c r="R5" s="249"/>
      <c r="S5" s="249"/>
      <c r="T5" s="249"/>
      <c r="U5" s="249"/>
      <c r="V5" s="249"/>
      <c r="W5" s="249"/>
      <c r="X5" s="249"/>
      <c r="Y5" s="249"/>
      <c r="Z5" s="249"/>
      <c r="AA5" s="249"/>
      <c r="AB5" s="249"/>
      <c r="AC5" s="249"/>
      <c r="AD5" s="249"/>
      <c r="AE5" s="249"/>
      <c r="AF5" s="249"/>
      <c r="AG5" s="249"/>
      <c r="AH5" s="249"/>
      <c r="AI5" s="249"/>
      <c r="AJ5" s="249"/>
      <c r="AK5" s="41"/>
      <c r="AL5" s="41"/>
      <c r="AM5" s="41"/>
      <c r="AN5" s="41"/>
      <c r="AO5" s="41"/>
      <c r="AP5" s="41"/>
      <c r="AQ5" s="41"/>
      <c r="AR5" s="41"/>
      <c r="AS5" s="41"/>
      <c r="AT5" s="41"/>
      <c r="AU5" s="41"/>
      <c r="AV5" s="41"/>
      <c r="AW5" s="41"/>
      <c r="AX5" s="41"/>
      <c r="AY5" s="41"/>
      <c r="AZ5" s="41"/>
      <c r="BA5" s="41"/>
      <c r="BB5" s="41"/>
      <c r="BC5" s="41"/>
      <c r="BD5" s="41"/>
      <c r="BE5" s="41"/>
      <c r="BF5" s="41"/>
      <c r="BG5" s="41"/>
      <c r="BH5" s="41"/>
      <c r="BI5" s="41"/>
      <c r="BJ5" s="41"/>
      <c r="BK5" s="41"/>
      <c r="BL5" s="41"/>
      <c r="BM5" s="41"/>
      <c r="BN5" s="41"/>
      <c r="BO5" s="41"/>
      <c r="BP5" s="41"/>
      <c r="BQ5" s="41"/>
      <c r="BR5" s="41"/>
      <c r="BS5" s="41"/>
      <c r="BT5" s="41"/>
      <c r="BU5" s="41"/>
      <c r="BV5" s="41"/>
      <c r="BW5" s="41"/>
      <c r="BX5" s="41"/>
      <c r="BY5" s="41"/>
      <c r="BZ5" s="41"/>
      <c r="CA5" s="41"/>
      <c r="CB5" s="41"/>
      <c r="CC5" s="41"/>
      <c r="CD5" s="41"/>
      <c r="CE5" s="41"/>
      <c r="CF5" s="41"/>
      <c r="CG5" s="41"/>
      <c r="CH5" s="41"/>
      <c r="CI5" s="41"/>
      <c r="CJ5" s="41"/>
      <c r="CK5" s="41"/>
      <c r="CL5" s="41"/>
      <c r="CM5" s="41"/>
      <c r="CN5" s="41"/>
      <c r="CO5" s="41"/>
      <c r="CP5" s="41"/>
      <c r="CQ5" s="41"/>
      <c r="CR5" s="41"/>
      <c r="CS5" s="41"/>
      <c r="CT5" s="41"/>
      <c r="CU5" s="41"/>
      <c r="CV5" s="41"/>
      <c r="CW5" s="41"/>
      <c r="CX5" s="41"/>
      <c r="CY5" s="41"/>
      <c r="CZ5" s="41"/>
      <c r="DA5" s="41"/>
      <c r="DB5" s="41"/>
      <c r="DC5" s="41"/>
      <c r="DD5" s="41"/>
      <c r="DE5" s="41"/>
      <c r="DF5" s="41"/>
      <c r="DG5" s="41"/>
      <c r="DH5" s="41"/>
      <c r="DI5" s="41"/>
      <c r="DJ5" s="41"/>
      <c r="DK5" s="41"/>
      <c r="DL5" s="41"/>
      <c r="DM5" s="41"/>
      <c r="DN5" s="41"/>
      <c r="DO5" s="41"/>
      <c r="DP5" s="41"/>
      <c r="DQ5" s="41"/>
      <c r="DR5" s="41"/>
      <c r="DS5" s="41"/>
      <c r="DT5" s="41"/>
      <c r="DU5" s="41"/>
      <c r="DV5" s="41"/>
      <c r="DW5" s="41"/>
      <c r="DX5" s="41"/>
      <c r="DY5" s="41"/>
      <c r="DZ5" s="41"/>
      <c r="EA5" s="41"/>
      <c r="EB5" s="41"/>
      <c r="EC5" s="41"/>
      <c r="ED5" s="41"/>
      <c r="EE5" s="41"/>
      <c r="EF5" s="41"/>
      <c r="EG5" s="41"/>
      <c r="EH5" s="41"/>
      <c r="EI5" s="41"/>
      <c r="EJ5" s="41"/>
      <c r="EK5" s="41"/>
      <c r="EL5" s="41"/>
      <c r="EM5" s="41"/>
      <c r="EN5" s="41"/>
      <c r="EO5" s="41"/>
      <c r="EP5" s="41"/>
      <c r="EQ5" s="41"/>
      <c r="ER5" s="41"/>
      <c r="ES5" s="41"/>
      <c r="ET5" s="41"/>
      <c r="EU5" s="41"/>
      <c r="EV5" s="41"/>
      <c r="EW5" s="41"/>
      <c r="EX5" s="41"/>
      <c r="EY5" s="41"/>
      <c r="EZ5" s="41"/>
      <c r="FA5" s="41"/>
      <c r="FB5" s="41"/>
      <c r="FC5" s="41"/>
      <c r="FD5" s="41"/>
      <c r="FE5" s="41"/>
      <c r="FF5" s="41"/>
      <c r="FG5" s="41"/>
      <c r="FH5" s="41"/>
      <c r="FI5" s="41"/>
      <c r="FJ5" s="41"/>
      <c r="FK5" s="41"/>
      <c r="FL5" s="41"/>
      <c r="FM5" s="41"/>
      <c r="FN5" s="41"/>
      <c r="FO5" s="41"/>
      <c r="FP5" s="41"/>
      <c r="FQ5" s="41"/>
      <c r="FR5" s="41"/>
      <c r="FS5" s="41"/>
      <c r="FT5" s="41"/>
      <c r="FU5" s="41"/>
      <c r="FV5" s="41"/>
      <c r="FW5" s="41"/>
      <c r="FX5" s="41"/>
      <c r="FY5" s="41"/>
      <c r="FZ5" s="41"/>
      <c r="GA5" s="41"/>
      <c r="GB5" s="41"/>
      <c r="GC5" s="41"/>
      <c r="GD5" s="41"/>
      <c r="GE5" s="41"/>
      <c r="GF5" s="41"/>
      <c r="GG5" s="41"/>
      <c r="GH5" s="41"/>
      <c r="GI5" s="41"/>
      <c r="GJ5" s="41"/>
      <c r="GK5" s="41"/>
      <c r="GL5" s="41"/>
      <c r="GM5" s="41"/>
      <c r="GN5" s="41"/>
      <c r="GO5" s="41"/>
      <c r="GP5" s="41"/>
      <c r="GQ5" s="41"/>
      <c r="GR5" s="41"/>
      <c r="GS5" s="41"/>
      <c r="GT5" s="41"/>
      <c r="GU5" s="41"/>
      <c r="GV5" s="41"/>
      <c r="GW5" s="41"/>
      <c r="GX5" s="41"/>
      <c r="GY5" s="41"/>
      <c r="GZ5" s="41"/>
      <c r="HA5" s="41"/>
    </row>
    <row r="6" spans="1:209" s="1" customFormat="1" ht="27.75" customHeight="1" x14ac:dyDescent="0.15">
      <c r="A6" s="249" t="s">
        <v>174</v>
      </c>
      <c r="B6" s="249"/>
      <c r="C6" s="249"/>
      <c r="D6" s="249"/>
      <c r="E6" s="249"/>
      <c r="F6" s="249"/>
      <c r="G6" s="249"/>
      <c r="H6" s="249"/>
      <c r="I6" s="249"/>
      <c r="J6" s="249"/>
      <c r="K6" s="249"/>
      <c r="L6" s="249"/>
      <c r="M6" s="249"/>
      <c r="N6" s="249"/>
      <c r="O6" s="249"/>
      <c r="P6" s="249"/>
      <c r="Q6" s="249"/>
      <c r="R6" s="249"/>
      <c r="S6" s="249"/>
      <c r="T6" s="249"/>
      <c r="U6" s="249"/>
      <c r="V6" s="249"/>
      <c r="W6" s="249"/>
      <c r="X6" s="249"/>
      <c r="Y6" s="249"/>
      <c r="Z6" s="249"/>
      <c r="AA6" s="249"/>
      <c r="AB6" s="249"/>
      <c r="AC6" s="249"/>
      <c r="AD6" s="249"/>
      <c r="AE6" s="249"/>
      <c r="AF6" s="249"/>
      <c r="AG6" s="249"/>
      <c r="AH6" s="249"/>
      <c r="AI6" s="249"/>
      <c r="AJ6" s="249"/>
      <c r="AK6" s="41"/>
      <c r="AL6" s="41"/>
      <c r="AM6" s="41"/>
      <c r="AN6" s="41"/>
      <c r="AO6" s="41"/>
      <c r="AP6" s="41"/>
      <c r="AQ6" s="41"/>
      <c r="AR6" s="41"/>
      <c r="AS6" s="41"/>
      <c r="AT6" s="41"/>
      <c r="AU6" s="41"/>
      <c r="AV6" s="41"/>
      <c r="AW6" s="41"/>
      <c r="AX6" s="41"/>
      <c r="AY6" s="41"/>
      <c r="AZ6" s="41"/>
      <c r="BA6" s="41"/>
      <c r="BB6" s="41"/>
      <c r="BC6" s="41"/>
      <c r="BD6" s="41"/>
      <c r="BE6" s="41"/>
      <c r="BF6" s="41"/>
      <c r="BG6" s="41"/>
      <c r="BH6" s="41"/>
      <c r="BI6" s="41"/>
      <c r="BJ6" s="41"/>
      <c r="BK6" s="41"/>
      <c r="BL6" s="41"/>
      <c r="BM6" s="41"/>
      <c r="BN6" s="41"/>
      <c r="BO6" s="41"/>
      <c r="BP6" s="41"/>
      <c r="BQ6" s="41"/>
      <c r="BR6" s="41"/>
      <c r="BS6" s="41"/>
      <c r="BT6" s="41"/>
      <c r="BU6" s="41"/>
      <c r="BV6" s="41"/>
      <c r="BW6" s="41"/>
      <c r="BX6" s="41"/>
      <c r="BY6" s="41"/>
      <c r="BZ6" s="41"/>
      <c r="CA6" s="41"/>
      <c r="CB6" s="41"/>
      <c r="CC6" s="41"/>
      <c r="CD6" s="41"/>
      <c r="CE6" s="41"/>
      <c r="CF6" s="41"/>
      <c r="CG6" s="41"/>
      <c r="CH6" s="41"/>
      <c r="CI6" s="41"/>
      <c r="CJ6" s="41"/>
      <c r="CK6" s="41"/>
      <c r="CL6" s="41"/>
      <c r="CM6" s="41"/>
      <c r="CN6" s="41"/>
      <c r="CO6" s="41"/>
      <c r="CP6" s="41"/>
      <c r="CQ6" s="41"/>
      <c r="CR6" s="41"/>
      <c r="CS6" s="41"/>
      <c r="CT6" s="41"/>
      <c r="CU6" s="41"/>
      <c r="CV6" s="41"/>
      <c r="CW6" s="41"/>
      <c r="CX6" s="41"/>
      <c r="CY6" s="41"/>
      <c r="CZ6" s="41"/>
      <c r="DA6" s="41"/>
      <c r="DB6" s="41"/>
      <c r="DC6" s="41"/>
      <c r="DD6" s="41"/>
      <c r="DE6" s="41"/>
      <c r="DF6" s="41"/>
      <c r="DG6" s="41"/>
      <c r="DH6" s="41"/>
      <c r="DI6" s="41"/>
      <c r="DJ6" s="41"/>
      <c r="DK6" s="41"/>
      <c r="DL6" s="41"/>
      <c r="DM6" s="41"/>
      <c r="DN6" s="41"/>
      <c r="DO6" s="41"/>
      <c r="DP6" s="41"/>
      <c r="DQ6" s="41"/>
      <c r="DR6" s="41"/>
      <c r="DS6" s="41"/>
      <c r="DT6" s="41"/>
      <c r="DU6" s="41"/>
      <c r="DV6" s="41"/>
      <c r="DW6" s="41"/>
      <c r="DX6" s="41"/>
      <c r="DY6" s="41"/>
      <c r="DZ6" s="41"/>
      <c r="EA6" s="41"/>
      <c r="EB6" s="41"/>
      <c r="EC6" s="41"/>
      <c r="ED6" s="41"/>
      <c r="EE6" s="41"/>
      <c r="EF6" s="41"/>
      <c r="EG6" s="41"/>
      <c r="EH6" s="41"/>
      <c r="EI6" s="41"/>
      <c r="EJ6" s="41"/>
      <c r="EK6" s="41"/>
      <c r="EL6" s="41"/>
      <c r="EM6" s="41"/>
      <c r="EN6" s="41"/>
      <c r="EO6" s="41"/>
      <c r="EP6" s="41"/>
      <c r="EQ6" s="41"/>
      <c r="ER6" s="41"/>
      <c r="ES6" s="41"/>
      <c r="ET6" s="41"/>
      <c r="EU6" s="41"/>
      <c r="EV6" s="41"/>
      <c r="EW6" s="41"/>
      <c r="EX6" s="41"/>
      <c r="EY6" s="41"/>
      <c r="EZ6" s="41"/>
      <c r="FA6" s="41"/>
      <c r="FB6" s="41"/>
      <c r="FC6" s="41"/>
      <c r="FD6" s="41"/>
      <c r="FE6" s="41"/>
      <c r="FF6" s="41"/>
      <c r="FG6" s="41"/>
      <c r="FH6" s="41"/>
      <c r="FI6" s="41"/>
      <c r="FJ6" s="41"/>
      <c r="FK6" s="41"/>
      <c r="FL6" s="41"/>
      <c r="FM6" s="41"/>
      <c r="FN6" s="41"/>
      <c r="FO6" s="41"/>
      <c r="FP6" s="41"/>
      <c r="FQ6" s="41"/>
      <c r="FR6" s="41"/>
      <c r="FS6" s="41"/>
      <c r="FT6" s="41"/>
      <c r="FU6" s="41"/>
      <c r="FV6" s="41"/>
      <c r="FW6" s="41"/>
      <c r="FX6" s="41"/>
      <c r="FY6" s="41"/>
      <c r="FZ6" s="41"/>
      <c r="GA6" s="41"/>
      <c r="GB6" s="41"/>
      <c r="GC6" s="41"/>
      <c r="GD6" s="41"/>
      <c r="GE6" s="41"/>
      <c r="GF6" s="41"/>
      <c r="GG6" s="41"/>
      <c r="GH6" s="41"/>
      <c r="GI6" s="41"/>
      <c r="GJ6" s="41"/>
      <c r="GK6" s="41"/>
      <c r="GL6" s="41"/>
      <c r="GM6" s="41"/>
      <c r="GN6" s="41"/>
      <c r="GO6" s="41"/>
      <c r="GP6" s="41"/>
      <c r="GQ6" s="41"/>
      <c r="GR6" s="41"/>
      <c r="GS6" s="41"/>
      <c r="GT6" s="41"/>
      <c r="GU6" s="41"/>
      <c r="GV6" s="41"/>
      <c r="GW6" s="41"/>
      <c r="GX6" s="41"/>
      <c r="GY6" s="41"/>
      <c r="GZ6" s="41"/>
      <c r="HA6" s="41"/>
    </row>
    <row r="7" spans="1:209" s="1" customFormat="1" x14ac:dyDescent="0.15">
      <c r="A7" s="8"/>
      <c r="B7" s="9"/>
      <c r="C7" s="9"/>
      <c r="D7" s="9"/>
      <c r="E7" s="9"/>
      <c r="F7" s="9"/>
      <c r="G7" s="9"/>
      <c r="H7" s="9"/>
      <c r="I7" s="9"/>
      <c r="J7" s="9"/>
      <c r="K7" s="9"/>
      <c r="L7" s="9"/>
      <c r="M7" s="9"/>
      <c r="N7" s="9"/>
      <c r="O7" s="28"/>
      <c r="P7" s="28"/>
      <c r="Q7" s="28"/>
      <c r="R7" s="28"/>
      <c r="S7" s="28"/>
      <c r="T7" s="28"/>
      <c r="U7" s="28"/>
      <c r="V7" s="28"/>
      <c r="W7" s="28"/>
      <c r="X7" s="28"/>
      <c r="Y7" s="28"/>
      <c r="Z7" s="28"/>
      <c r="AA7" s="28"/>
      <c r="AB7" s="28"/>
      <c r="AC7" s="28"/>
      <c r="AD7" s="28"/>
      <c r="AE7" s="28"/>
      <c r="AF7" s="28"/>
      <c r="AG7" s="28"/>
      <c r="AH7" s="28"/>
      <c r="AI7" s="28"/>
      <c r="AJ7" s="28"/>
      <c r="AK7" s="41"/>
      <c r="AL7" s="41"/>
      <c r="AM7" s="41"/>
      <c r="AN7" s="41"/>
      <c r="AO7" s="41"/>
      <c r="AP7" s="41"/>
      <c r="AQ7" s="41"/>
      <c r="AR7" s="41"/>
      <c r="AS7" s="41"/>
      <c r="AT7" s="41"/>
      <c r="AU7" s="41"/>
      <c r="AV7" s="41"/>
      <c r="AW7" s="41"/>
      <c r="AX7" s="41"/>
      <c r="AY7" s="41"/>
      <c r="AZ7" s="41"/>
      <c r="BA7" s="41"/>
      <c r="BB7" s="41"/>
      <c r="BC7" s="41"/>
      <c r="BD7" s="41"/>
      <c r="BE7" s="41"/>
      <c r="BF7" s="41"/>
      <c r="BG7" s="41"/>
      <c r="BH7" s="41"/>
      <c r="BI7" s="41"/>
      <c r="BJ7" s="41"/>
      <c r="BK7" s="41"/>
      <c r="BL7" s="41"/>
      <c r="BM7" s="41"/>
      <c r="BN7" s="41"/>
      <c r="BO7" s="41"/>
      <c r="BP7" s="41"/>
      <c r="BQ7" s="41"/>
      <c r="BR7" s="41"/>
      <c r="BS7" s="41"/>
      <c r="BT7" s="41"/>
      <c r="BU7" s="41"/>
      <c r="BV7" s="41"/>
      <c r="BW7" s="41"/>
      <c r="BX7" s="41"/>
      <c r="BY7" s="41"/>
      <c r="BZ7" s="41"/>
      <c r="CA7" s="41"/>
      <c r="CB7" s="41"/>
      <c r="CC7" s="41"/>
      <c r="CD7" s="41"/>
      <c r="CE7" s="41"/>
      <c r="CF7" s="41"/>
      <c r="CG7" s="41"/>
      <c r="CH7" s="41"/>
      <c r="CI7" s="41"/>
      <c r="CJ7" s="41"/>
      <c r="CK7" s="41"/>
      <c r="CL7" s="41"/>
      <c r="CM7" s="41"/>
      <c r="CN7" s="41"/>
      <c r="CO7" s="41"/>
      <c r="CP7" s="41"/>
      <c r="CQ7" s="41"/>
      <c r="CR7" s="41"/>
      <c r="CS7" s="41"/>
      <c r="CT7" s="41"/>
      <c r="CU7" s="41"/>
      <c r="CV7" s="41"/>
      <c r="CW7" s="41"/>
      <c r="CX7" s="41"/>
      <c r="CY7" s="41"/>
      <c r="CZ7" s="41"/>
      <c r="DA7" s="41"/>
      <c r="DB7" s="41"/>
      <c r="DC7" s="41"/>
      <c r="DD7" s="41"/>
      <c r="DE7" s="41"/>
      <c r="DF7" s="41"/>
      <c r="DG7" s="41"/>
      <c r="DH7" s="41"/>
      <c r="DI7" s="41"/>
      <c r="DJ7" s="41"/>
      <c r="DK7" s="41"/>
      <c r="DL7" s="41"/>
      <c r="DM7" s="41"/>
      <c r="DN7" s="41"/>
      <c r="DO7" s="41"/>
      <c r="DP7" s="41"/>
      <c r="DQ7" s="41"/>
      <c r="DR7" s="41"/>
      <c r="DS7" s="41"/>
      <c r="DT7" s="41"/>
      <c r="DU7" s="41"/>
      <c r="DV7" s="41"/>
      <c r="DW7" s="41"/>
      <c r="DX7" s="41"/>
      <c r="DY7" s="41"/>
      <c r="DZ7" s="41"/>
      <c r="EA7" s="41"/>
      <c r="EB7" s="41"/>
      <c r="EC7" s="41"/>
      <c r="ED7" s="41"/>
      <c r="EE7" s="41"/>
      <c r="EF7" s="41"/>
      <c r="EG7" s="41"/>
      <c r="EH7" s="41"/>
      <c r="EI7" s="41"/>
      <c r="EJ7" s="41"/>
      <c r="EK7" s="41"/>
      <c r="EL7" s="41"/>
      <c r="EM7" s="41"/>
      <c r="EN7" s="41"/>
      <c r="EO7" s="41"/>
      <c r="EP7" s="41"/>
      <c r="EQ7" s="41"/>
      <c r="ER7" s="41"/>
      <c r="ES7" s="41"/>
      <c r="ET7" s="41"/>
      <c r="EU7" s="41"/>
      <c r="EV7" s="41"/>
      <c r="EW7" s="41"/>
      <c r="EX7" s="41"/>
      <c r="EY7" s="41"/>
      <c r="EZ7" s="41"/>
      <c r="FA7" s="41"/>
      <c r="FB7" s="41"/>
      <c r="FC7" s="41"/>
      <c r="FD7" s="41"/>
      <c r="FE7" s="41"/>
      <c r="FF7" s="41"/>
      <c r="FG7" s="41"/>
      <c r="FH7" s="41"/>
      <c r="FI7" s="41"/>
      <c r="FJ7" s="41"/>
      <c r="FK7" s="41"/>
      <c r="FL7" s="41"/>
      <c r="FM7" s="41"/>
      <c r="FN7" s="41"/>
      <c r="FO7" s="41"/>
      <c r="FP7" s="41"/>
      <c r="FQ7" s="41"/>
      <c r="FR7" s="41"/>
      <c r="FS7" s="41"/>
      <c r="FT7" s="41"/>
      <c r="FU7" s="41"/>
      <c r="FV7" s="41"/>
      <c r="FW7" s="41"/>
      <c r="FX7" s="41"/>
      <c r="FY7" s="41"/>
      <c r="FZ7" s="41"/>
      <c r="GA7" s="41"/>
      <c r="GB7" s="41"/>
      <c r="GC7" s="41"/>
      <c r="GD7" s="41"/>
      <c r="GE7" s="41"/>
      <c r="GF7" s="41"/>
      <c r="GG7" s="41"/>
      <c r="GH7" s="41"/>
      <c r="GI7" s="41"/>
      <c r="GJ7" s="41"/>
      <c r="GK7" s="41"/>
      <c r="GL7" s="41"/>
      <c r="GM7" s="41"/>
      <c r="GN7" s="41"/>
      <c r="GO7" s="41"/>
      <c r="GP7" s="41"/>
      <c r="GQ7" s="41"/>
      <c r="GR7" s="41"/>
      <c r="GS7" s="41"/>
      <c r="GT7" s="41"/>
      <c r="GU7" s="41"/>
      <c r="GV7" s="41"/>
      <c r="GW7" s="41"/>
      <c r="GX7" s="41"/>
      <c r="GY7" s="41"/>
      <c r="GZ7" s="41"/>
      <c r="HA7" s="41"/>
    </row>
    <row r="8" spans="1:209" s="1" customFormat="1" ht="48" customHeight="1" x14ac:dyDescent="0.15">
      <c r="A8" s="8"/>
      <c r="B8" s="264" t="s">
        <v>4</v>
      </c>
      <c r="C8" s="264"/>
      <c r="D8" s="10"/>
      <c r="E8" s="297" t="str">
        <f>IG_2019_P1!C7</f>
        <v>Nuevo León</v>
      </c>
      <c r="F8" s="297"/>
      <c r="G8" s="9"/>
      <c r="H8" s="9"/>
      <c r="I8" s="9"/>
      <c r="J8" s="9"/>
      <c r="K8" s="10"/>
      <c r="L8" s="10"/>
      <c r="M8" s="10"/>
      <c r="N8" s="352" t="str">
        <f>IG_2019_P1!C8</f>
        <v>febrero</v>
      </c>
      <c r="O8" s="353"/>
      <c r="P8" s="353"/>
      <c r="Q8" s="353"/>
      <c r="R8" s="353"/>
      <c r="S8" s="353"/>
      <c r="T8" s="353"/>
      <c r="U8" s="353"/>
      <c r="V8" s="353"/>
      <c r="W8" s="353"/>
      <c r="X8" s="353"/>
      <c r="Y8" s="353"/>
      <c r="Z8" s="353"/>
      <c r="AA8" s="353"/>
      <c r="AB8" s="353"/>
      <c r="AC8" s="353"/>
      <c r="AD8" s="353"/>
      <c r="AE8" s="353"/>
      <c r="AF8" s="353"/>
      <c r="AG8" s="353"/>
      <c r="AH8" s="353"/>
      <c r="AI8" s="353"/>
      <c r="AJ8" s="41"/>
      <c r="AK8" s="41"/>
      <c r="AL8" s="41"/>
      <c r="AM8" s="41"/>
      <c r="AN8" s="41"/>
      <c r="AO8" s="41"/>
      <c r="AP8" s="41"/>
      <c r="AQ8" s="41"/>
      <c r="AR8" s="41"/>
      <c r="AS8" s="41"/>
      <c r="AT8" s="41"/>
      <c r="AU8" s="41"/>
      <c r="AV8" s="41"/>
      <c r="AW8" s="41"/>
      <c r="AX8" s="41"/>
      <c r="AY8" s="41"/>
      <c r="AZ8" s="41"/>
      <c r="BA8" s="41"/>
      <c r="BB8" s="41"/>
      <c r="BC8" s="41"/>
      <c r="BD8" s="41"/>
      <c r="BE8" s="41"/>
      <c r="BF8" s="41"/>
      <c r="BG8" s="41"/>
      <c r="BH8" s="41"/>
      <c r="BI8" s="41"/>
      <c r="BJ8" s="41"/>
      <c r="BK8" s="41"/>
      <c r="BL8" s="41"/>
      <c r="BM8" s="41"/>
      <c r="BN8" s="41"/>
      <c r="BO8" s="41"/>
      <c r="BP8" s="41"/>
      <c r="BQ8" s="41"/>
      <c r="BR8" s="41"/>
      <c r="BS8" s="41"/>
      <c r="BT8" s="41"/>
      <c r="BU8" s="41"/>
      <c r="BV8" s="41"/>
      <c r="BW8" s="41"/>
      <c r="BX8" s="41"/>
      <c r="BY8" s="41"/>
      <c r="BZ8" s="41"/>
      <c r="CA8" s="41"/>
      <c r="CB8" s="41"/>
      <c r="CC8" s="41"/>
      <c r="CD8" s="41"/>
      <c r="CE8" s="41"/>
      <c r="CF8" s="41"/>
      <c r="CG8" s="41"/>
      <c r="CH8" s="41"/>
      <c r="CI8" s="41"/>
      <c r="CJ8" s="41"/>
      <c r="CK8" s="41"/>
      <c r="CL8" s="41"/>
      <c r="CM8" s="41"/>
      <c r="CN8" s="41"/>
      <c r="CO8" s="41"/>
      <c r="CP8" s="41"/>
      <c r="CQ8" s="41"/>
      <c r="CR8" s="41"/>
      <c r="CS8" s="41"/>
      <c r="CT8" s="41"/>
      <c r="CU8" s="41"/>
      <c r="CV8" s="41"/>
      <c r="CW8" s="41"/>
      <c r="CX8" s="41"/>
      <c r="CY8" s="41"/>
      <c r="CZ8" s="41"/>
      <c r="DA8" s="41"/>
      <c r="DB8" s="41"/>
      <c r="DC8" s="41"/>
      <c r="DD8" s="41"/>
      <c r="DE8" s="41"/>
      <c r="DF8" s="41"/>
      <c r="DG8" s="41"/>
      <c r="DH8" s="41"/>
      <c r="DI8" s="41"/>
      <c r="DJ8" s="41"/>
      <c r="DK8" s="41"/>
      <c r="DL8" s="41"/>
      <c r="DM8" s="41"/>
      <c r="DN8" s="41"/>
      <c r="DO8" s="41"/>
      <c r="DP8" s="41"/>
      <c r="DQ8" s="41"/>
      <c r="DR8" s="41"/>
      <c r="DS8" s="41"/>
      <c r="DT8" s="41"/>
      <c r="DU8" s="41"/>
      <c r="DV8" s="41"/>
      <c r="DW8" s="41"/>
      <c r="DX8" s="41"/>
      <c r="DY8" s="41"/>
      <c r="DZ8" s="41"/>
      <c r="EA8" s="41"/>
      <c r="EB8" s="41"/>
      <c r="EC8" s="41"/>
      <c r="ED8" s="41"/>
      <c r="EE8" s="41"/>
      <c r="EF8" s="41"/>
      <c r="EG8" s="41"/>
      <c r="EH8" s="41"/>
      <c r="EI8" s="41"/>
      <c r="EJ8" s="41"/>
      <c r="EK8" s="41"/>
      <c r="EL8" s="41"/>
      <c r="EM8" s="41"/>
      <c r="EN8" s="41"/>
      <c r="EO8" s="41"/>
      <c r="EP8" s="41"/>
      <c r="EQ8" s="41"/>
      <c r="ER8" s="41"/>
      <c r="ES8" s="41"/>
      <c r="ET8" s="41"/>
      <c r="EU8" s="41"/>
      <c r="EV8" s="41"/>
      <c r="EW8" s="41"/>
      <c r="EX8" s="41"/>
      <c r="EY8" s="41"/>
      <c r="EZ8" s="41"/>
      <c r="FA8" s="41"/>
      <c r="FB8" s="41"/>
      <c r="FC8" s="41"/>
      <c r="FD8" s="41"/>
      <c r="FE8" s="41"/>
      <c r="FF8" s="41"/>
      <c r="FG8" s="41"/>
      <c r="FH8" s="41"/>
      <c r="FI8" s="41"/>
      <c r="FJ8" s="41"/>
      <c r="FK8" s="41"/>
      <c r="FL8" s="41"/>
      <c r="FM8" s="41"/>
      <c r="FN8" s="41"/>
      <c r="FO8" s="41"/>
      <c r="FP8" s="41"/>
      <c r="FQ8" s="41"/>
      <c r="FR8" s="41"/>
      <c r="FS8" s="41"/>
      <c r="FT8" s="41"/>
      <c r="FU8" s="41"/>
      <c r="FV8" s="41"/>
      <c r="FW8" s="41"/>
      <c r="FX8" s="41"/>
      <c r="FY8" s="41"/>
      <c r="FZ8" s="41"/>
      <c r="GA8" s="41"/>
      <c r="GB8" s="41"/>
      <c r="GC8" s="41"/>
      <c r="GD8" s="41"/>
      <c r="GE8" s="41"/>
      <c r="GF8" s="41"/>
      <c r="GG8" s="41"/>
      <c r="GH8" s="41"/>
      <c r="GI8" s="41"/>
      <c r="GJ8" s="41"/>
      <c r="GK8" s="41"/>
      <c r="GL8" s="41"/>
      <c r="GM8" s="41"/>
      <c r="GN8" s="41"/>
      <c r="GO8" s="41"/>
      <c r="GP8" s="41"/>
      <c r="GQ8" s="41"/>
      <c r="GR8" s="41"/>
      <c r="GS8" s="41"/>
      <c r="GT8" s="41"/>
      <c r="GU8" s="41"/>
      <c r="GV8" s="41"/>
      <c r="GW8" s="41"/>
      <c r="GX8" s="41"/>
      <c r="GY8" s="41"/>
      <c r="GZ8" s="41"/>
      <c r="HA8" s="41"/>
    </row>
    <row r="10" spans="1:209" s="2" customFormat="1" ht="11" x14ac:dyDescent="0.15">
      <c r="A10" s="11"/>
      <c r="B10" s="340" t="s">
        <v>30</v>
      </c>
      <c r="C10" s="340" t="s">
        <v>175</v>
      </c>
      <c r="D10" s="347" t="s">
        <v>176</v>
      </c>
      <c r="E10" s="327" t="s">
        <v>177</v>
      </c>
      <c r="F10" s="327" t="s">
        <v>178</v>
      </c>
      <c r="G10" s="340" t="s">
        <v>179</v>
      </c>
      <c r="H10" s="327" t="s">
        <v>180</v>
      </c>
      <c r="I10" s="327" t="s">
        <v>181</v>
      </c>
      <c r="J10" s="327" t="s">
        <v>182</v>
      </c>
      <c r="K10" s="327"/>
      <c r="L10" s="328" t="s">
        <v>183</v>
      </c>
      <c r="M10" s="328" t="s">
        <v>184</v>
      </c>
      <c r="N10" s="321" t="s">
        <v>185</v>
      </c>
      <c r="O10" s="321"/>
      <c r="P10" s="321"/>
      <c r="Q10" s="321"/>
      <c r="R10" s="321"/>
      <c r="S10" s="321"/>
      <c r="T10" s="321"/>
      <c r="U10" s="321"/>
      <c r="V10" s="321"/>
      <c r="W10" s="321"/>
      <c r="X10" s="321"/>
      <c r="Y10" s="321"/>
      <c r="Z10" s="321"/>
      <c r="AA10" s="321"/>
      <c r="AB10" s="321"/>
      <c r="AC10" s="321"/>
      <c r="AD10" s="321"/>
      <c r="AE10" s="321"/>
      <c r="AF10" s="331" t="s">
        <v>186</v>
      </c>
      <c r="AG10" s="334" t="s">
        <v>187</v>
      </c>
      <c r="AH10" s="334" t="s">
        <v>188</v>
      </c>
      <c r="AI10" s="42" t="str">
        <f>N8</f>
        <v>febrero</v>
      </c>
      <c r="AJ10" s="42" t="str">
        <f>AI10</f>
        <v>febrero</v>
      </c>
    </row>
    <row r="11" spans="1:209" s="2" customFormat="1" ht="15" customHeight="1" x14ac:dyDescent="0.15">
      <c r="A11" s="11"/>
      <c r="B11" s="340"/>
      <c r="C11" s="340"/>
      <c r="D11" s="348"/>
      <c r="E11" s="327"/>
      <c r="F11" s="327"/>
      <c r="G11" s="340"/>
      <c r="H11" s="327"/>
      <c r="I11" s="327"/>
      <c r="J11" s="327"/>
      <c r="K11" s="327"/>
      <c r="L11" s="329"/>
      <c r="M11" s="329"/>
      <c r="N11" s="321"/>
      <c r="O11" s="321"/>
      <c r="P11" s="321"/>
      <c r="Q11" s="321"/>
      <c r="R11" s="321"/>
      <c r="S11" s="321"/>
      <c r="T11" s="321"/>
      <c r="U11" s="321"/>
      <c r="V11" s="321"/>
      <c r="W11" s="321"/>
      <c r="X11" s="321"/>
      <c r="Y11" s="321"/>
      <c r="Z11" s="321"/>
      <c r="AA11" s="321"/>
      <c r="AB11" s="321"/>
      <c r="AC11" s="321"/>
      <c r="AD11" s="321"/>
      <c r="AE11" s="321"/>
      <c r="AF11" s="332"/>
      <c r="AG11" s="335"/>
      <c r="AH11" s="335"/>
      <c r="AI11" s="323" t="s">
        <v>189</v>
      </c>
      <c r="AJ11" s="323" t="s">
        <v>190</v>
      </c>
    </row>
    <row r="12" spans="1:209" s="2" customFormat="1" ht="15" customHeight="1" x14ac:dyDescent="0.15">
      <c r="A12" s="11"/>
      <c r="B12" s="340"/>
      <c r="C12" s="340"/>
      <c r="D12" s="348"/>
      <c r="E12" s="327"/>
      <c r="F12" s="327"/>
      <c r="G12" s="340"/>
      <c r="H12" s="327"/>
      <c r="I12" s="327"/>
      <c r="J12" s="12" t="s">
        <v>191</v>
      </c>
      <c r="K12" s="12" t="s">
        <v>192</v>
      </c>
      <c r="L12" s="329"/>
      <c r="M12" s="329"/>
      <c r="N12" s="321"/>
      <c r="O12" s="321"/>
      <c r="P12" s="321"/>
      <c r="Q12" s="321"/>
      <c r="R12" s="321"/>
      <c r="S12" s="321"/>
      <c r="T12" s="321"/>
      <c r="U12" s="321"/>
      <c r="V12" s="321"/>
      <c r="W12" s="321"/>
      <c r="X12" s="321"/>
      <c r="Y12" s="321"/>
      <c r="Z12" s="321"/>
      <c r="AA12" s="321"/>
      <c r="AB12" s="321"/>
      <c r="AC12" s="321"/>
      <c r="AD12" s="321"/>
      <c r="AE12" s="321"/>
      <c r="AF12" s="333"/>
      <c r="AG12" s="335"/>
      <c r="AH12" s="335"/>
      <c r="AI12" s="323"/>
      <c r="AJ12" s="323"/>
    </row>
    <row r="13" spans="1:209" s="3" customFormat="1" ht="31.5" customHeight="1" x14ac:dyDescent="0.2">
      <c r="A13" s="13"/>
      <c r="B13" s="340"/>
      <c r="C13" s="340"/>
      <c r="D13" s="349"/>
      <c r="E13" s="327"/>
      <c r="F13" s="327"/>
      <c r="G13" s="340"/>
      <c r="H13" s="12" t="s">
        <v>193</v>
      </c>
      <c r="I13" s="12" t="s">
        <v>193</v>
      </c>
      <c r="J13" s="327" t="s">
        <v>194</v>
      </c>
      <c r="K13" s="327"/>
      <c r="L13" s="330"/>
      <c r="M13" s="330"/>
      <c r="N13" s="29">
        <v>1</v>
      </c>
      <c r="O13" s="29">
        <v>2</v>
      </c>
      <c r="P13" s="29">
        <v>3</v>
      </c>
      <c r="Q13" s="29">
        <v>4</v>
      </c>
      <c r="R13" s="29">
        <v>5</v>
      </c>
      <c r="S13" s="29">
        <v>6</v>
      </c>
      <c r="T13" s="29">
        <v>7</v>
      </c>
      <c r="U13" s="29">
        <v>8</v>
      </c>
      <c r="V13" s="29">
        <v>9</v>
      </c>
      <c r="W13" s="29">
        <v>10</v>
      </c>
      <c r="X13" s="29">
        <v>11</v>
      </c>
      <c r="Y13" s="29">
        <v>12</v>
      </c>
      <c r="Z13" s="29">
        <v>13</v>
      </c>
      <c r="AA13" s="29">
        <v>14</v>
      </c>
      <c r="AB13" s="29">
        <v>15</v>
      </c>
      <c r="AC13" s="29">
        <v>16</v>
      </c>
      <c r="AD13" s="29">
        <v>17</v>
      </c>
      <c r="AE13" s="29">
        <v>18</v>
      </c>
      <c r="AF13" s="40">
        <v>19</v>
      </c>
      <c r="AG13" s="336"/>
      <c r="AH13" s="336"/>
      <c r="AI13" s="323"/>
      <c r="AJ13" s="323"/>
    </row>
    <row r="14" spans="1:209" ht="15" x14ac:dyDescent="0.15">
      <c r="A14" s="14">
        <v>1</v>
      </c>
      <c r="B14" s="341" t="s">
        <v>63</v>
      </c>
      <c r="C14" s="15" t="s">
        <v>195</v>
      </c>
      <c r="D14" s="16" t="str">
        <f>CONCATENATE(B14,C14)</f>
        <v>NLSSA014505Médico</v>
      </c>
      <c r="E14" s="17" t="s">
        <v>196</v>
      </c>
      <c r="F14" s="17" t="s">
        <v>197</v>
      </c>
      <c r="G14" s="18" t="s">
        <v>198</v>
      </c>
      <c r="H14" s="19">
        <v>43754</v>
      </c>
      <c r="I14" s="27"/>
      <c r="J14" s="26">
        <v>1</v>
      </c>
      <c r="K14" s="26">
        <v>1</v>
      </c>
      <c r="L14" s="30">
        <v>0</v>
      </c>
      <c r="M14" s="26">
        <f t="shared" ref="M14:M47" si="0">IF(SUM(N14:AF14)&gt;0,1,0)</f>
        <v>0</v>
      </c>
      <c r="N14" s="26"/>
      <c r="O14" s="26"/>
      <c r="P14" s="26"/>
      <c r="Q14" s="26"/>
      <c r="R14" s="26"/>
      <c r="S14" s="26"/>
      <c r="T14" s="26"/>
      <c r="U14" s="26"/>
      <c r="V14" s="26"/>
      <c r="W14" s="26"/>
      <c r="X14" s="26"/>
      <c r="Y14" s="26"/>
      <c r="Z14" s="26"/>
      <c r="AA14" s="26"/>
      <c r="AB14" s="26"/>
      <c r="AC14" s="26"/>
      <c r="AD14" s="26"/>
      <c r="AE14" s="26"/>
      <c r="AF14" s="26"/>
      <c r="AG14" s="43"/>
      <c r="AH14" s="26"/>
      <c r="AI14" s="33"/>
      <c r="AJ14" s="33"/>
      <c r="AL14" s="351" t="s">
        <v>199</v>
      </c>
      <c r="AM14" s="351"/>
      <c r="AN14" s="351"/>
      <c r="AO14" s="351"/>
      <c r="AP14" s="351"/>
      <c r="AQ14" s="351"/>
      <c r="AR14" s="351"/>
    </row>
    <row r="15" spans="1:209" x14ac:dyDescent="0.15">
      <c r="A15" s="14">
        <v>2</v>
      </c>
      <c r="B15" s="342"/>
      <c r="C15" s="15" t="s">
        <v>200</v>
      </c>
      <c r="D15" s="16" t="str">
        <f>CONCATENATE(B14,C15)</f>
        <v>NLSSA014505Enfermera</v>
      </c>
      <c r="E15" s="17" t="s">
        <v>201</v>
      </c>
      <c r="F15" s="17" t="s">
        <v>202</v>
      </c>
      <c r="G15" s="20" t="s">
        <v>203</v>
      </c>
      <c r="H15" s="21">
        <v>44805</v>
      </c>
      <c r="I15" s="27"/>
      <c r="J15" s="26">
        <v>1</v>
      </c>
      <c r="K15" s="26">
        <v>1</v>
      </c>
      <c r="L15" s="30" t="s">
        <v>332</v>
      </c>
      <c r="M15" s="26">
        <f t="shared" si="0"/>
        <v>1</v>
      </c>
      <c r="N15" s="26"/>
      <c r="O15" s="26"/>
      <c r="P15" s="26"/>
      <c r="Q15" s="26"/>
      <c r="R15" s="26"/>
      <c r="S15" s="26"/>
      <c r="T15" s="26"/>
      <c r="U15" s="26"/>
      <c r="V15" s="26"/>
      <c r="W15" s="26"/>
      <c r="X15" s="26"/>
      <c r="Y15" s="26">
        <v>1</v>
      </c>
      <c r="Z15" s="26"/>
      <c r="AA15" s="26">
        <v>1</v>
      </c>
      <c r="AB15" s="26"/>
      <c r="AC15" s="26"/>
      <c r="AD15" s="26"/>
      <c r="AE15" s="26"/>
      <c r="AF15" s="26"/>
      <c r="AG15" s="44" t="s">
        <v>353</v>
      </c>
      <c r="AH15" s="26"/>
      <c r="AI15" s="33"/>
      <c r="AJ15" s="33"/>
      <c r="AL15" s="350" t="s">
        <v>204</v>
      </c>
      <c r="AM15" s="350"/>
      <c r="AN15" s="350"/>
      <c r="AO15" s="350"/>
      <c r="AP15" s="350"/>
      <c r="AQ15" s="350"/>
      <c r="AR15" s="350"/>
    </row>
    <row r="16" spans="1:209" x14ac:dyDescent="0.15">
      <c r="A16" s="14">
        <v>3</v>
      </c>
      <c r="B16" s="343"/>
      <c r="C16" s="15" t="s">
        <v>205</v>
      </c>
      <c r="D16" s="16" t="str">
        <f>CONCATENATE(B14,C16)</f>
        <v>NLSSA014505Promotor</v>
      </c>
      <c r="E16" s="17" t="s">
        <v>206</v>
      </c>
      <c r="F16" s="17" t="s">
        <v>207</v>
      </c>
      <c r="G16" s="18" t="s">
        <v>208</v>
      </c>
      <c r="H16" s="21">
        <v>44805</v>
      </c>
      <c r="I16" s="27"/>
      <c r="J16" s="26">
        <v>1</v>
      </c>
      <c r="K16" s="26">
        <v>1</v>
      </c>
      <c r="L16" s="26" t="s">
        <v>332</v>
      </c>
      <c r="M16" s="26">
        <f t="shared" si="0"/>
        <v>1</v>
      </c>
      <c r="N16" s="26"/>
      <c r="O16" s="26"/>
      <c r="P16" s="26"/>
      <c r="Q16" s="26"/>
      <c r="R16" s="26"/>
      <c r="S16" s="26"/>
      <c r="T16" s="26"/>
      <c r="U16" s="26"/>
      <c r="V16" s="26"/>
      <c r="W16" s="26"/>
      <c r="X16" s="26"/>
      <c r="Y16" s="26">
        <v>1</v>
      </c>
      <c r="Z16" s="26"/>
      <c r="AA16" s="26">
        <v>1</v>
      </c>
      <c r="AB16" s="26"/>
      <c r="AC16" s="26"/>
      <c r="AD16" s="26"/>
      <c r="AE16" s="26"/>
      <c r="AF16" s="26"/>
      <c r="AG16" s="44" t="s">
        <v>347</v>
      </c>
      <c r="AH16" s="26"/>
      <c r="AI16" s="33"/>
      <c r="AJ16" s="33"/>
      <c r="AL16" s="350" t="s">
        <v>209</v>
      </c>
      <c r="AM16" s="350"/>
      <c r="AN16" s="350"/>
      <c r="AO16" s="350"/>
      <c r="AP16" s="350"/>
      <c r="AQ16" s="350"/>
      <c r="AR16" s="350"/>
    </row>
    <row r="17" spans="1:44" x14ac:dyDescent="0.15">
      <c r="A17" s="14">
        <v>4</v>
      </c>
      <c r="B17" s="344" t="s">
        <v>67</v>
      </c>
      <c r="C17" s="15" t="s">
        <v>195</v>
      </c>
      <c r="D17" s="16" t="str">
        <f>CONCATENATE(B17,C17)</f>
        <v>NLSSA014592Médico</v>
      </c>
      <c r="E17" s="17" t="s">
        <v>206</v>
      </c>
      <c r="F17" s="17" t="s">
        <v>210</v>
      </c>
      <c r="G17" s="18" t="s">
        <v>211</v>
      </c>
      <c r="H17" s="21">
        <v>44805</v>
      </c>
      <c r="I17" s="26"/>
      <c r="J17" s="26">
        <v>1</v>
      </c>
      <c r="K17" s="26">
        <v>1</v>
      </c>
      <c r="L17" s="26">
        <v>0</v>
      </c>
      <c r="M17" s="26">
        <f t="shared" si="0"/>
        <v>0</v>
      </c>
      <c r="N17" s="26"/>
      <c r="O17" s="26"/>
      <c r="P17" s="26"/>
      <c r="Q17" s="26"/>
      <c r="R17" s="26"/>
      <c r="S17" s="26"/>
      <c r="T17" s="26"/>
      <c r="U17" s="26"/>
      <c r="V17" s="26"/>
      <c r="W17" s="26"/>
      <c r="X17" s="26"/>
      <c r="Y17" s="26"/>
      <c r="Z17" s="26"/>
      <c r="AA17" s="26"/>
      <c r="AB17" s="26"/>
      <c r="AC17" s="26"/>
      <c r="AD17" s="26"/>
      <c r="AE17" s="26"/>
      <c r="AF17" s="26"/>
      <c r="AG17" s="45"/>
      <c r="AH17" s="26"/>
      <c r="AI17" s="33"/>
      <c r="AJ17" s="33"/>
      <c r="AL17" s="350" t="s">
        <v>212</v>
      </c>
      <c r="AM17" s="350"/>
      <c r="AN17" s="350"/>
      <c r="AO17" s="350"/>
      <c r="AP17" s="350"/>
      <c r="AQ17" s="350"/>
      <c r="AR17" s="350"/>
    </row>
    <row r="18" spans="1:44" ht="15" x14ac:dyDescent="0.15">
      <c r="A18" s="14">
        <v>5</v>
      </c>
      <c r="B18" s="345"/>
      <c r="C18" s="15" t="s">
        <v>200</v>
      </c>
      <c r="D18" s="16" t="str">
        <f>CONCATENATE(B17,C18)</f>
        <v>NLSSA014592Enfermera</v>
      </c>
      <c r="E18" s="17" t="s">
        <v>202</v>
      </c>
      <c r="F18" s="17" t="s">
        <v>213</v>
      </c>
      <c r="G18" s="18" t="s">
        <v>214</v>
      </c>
      <c r="H18" s="19">
        <v>41671</v>
      </c>
      <c r="I18" s="26"/>
      <c r="J18" s="26">
        <v>1</v>
      </c>
      <c r="K18" s="26">
        <v>1</v>
      </c>
      <c r="L18" s="26">
        <v>0</v>
      </c>
      <c r="M18" s="26">
        <f t="shared" si="0"/>
        <v>0</v>
      </c>
      <c r="N18" s="26"/>
      <c r="O18" s="26"/>
      <c r="P18" s="26"/>
      <c r="Q18" s="26"/>
      <c r="R18" s="26"/>
      <c r="S18" s="26"/>
      <c r="T18" s="26"/>
      <c r="U18" s="26"/>
      <c r="V18" s="26"/>
      <c r="W18" s="26"/>
      <c r="X18" s="26"/>
      <c r="Y18" s="26"/>
      <c r="Z18" s="26"/>
      <c r="AA18" s="26"/>
      <c r="AB18" s="26"/>
      <c r="AC18" s="26"/>
      <c r="AD18" s="26"/>
      <c r="AE18" s="26"/>
      <c r="AF18" s="26"/>
      <c r="AG18" s="46"/>
      <c r="AH18" s="26"/>
      <c r="AI18" s="33"/>
      <c r="AJ18" s="33"/>
      <c r="AL18" s="350" t="s">
        <v>215</v>
      </c>
      <c r="AM18" s="350"/>
      <c r="AN18" s="350"/>
      <c r="AO18" s="350"/>
      <c r="AP18" s="350"/>
      <c r="AQ18" s="350"/>
      <c r="AR18" s="350"/>
    </row>
    <row r="19" spans="1:44" ht="15" x14ac:dyDescent="0.15">
      <c r="A19" s="14">
        <v>6</v>
      </c>
      <c r="B19" s="346"/>
      <c r="C19" s="15" t="s">
        <v>205</v>
      </c>
      <c r="D19" s="16" t="str">
        <f>CONCATENATE(B17,C19)</f>
        <v>NLSSA014592Promotor</v>
      </c>
      <c r="E19" s="17" t="s">
        <v>202</v>
      </c>
      <c r="F19" s="17" t="s">
        <v>216</v>
      </c>
      <c r="G19" s="18" t="s">
        <v>217</v>
      </c>
      <c r="H19" s="19">
        <v>44090</v>
      </c>
      <c r="I19" s="26"/>
      <c r="J19" s="26">
        <v>1</v>
      </c>
      <c r="K19" s="26">
        <v>1</v>
      </c>
      <c r="L19" s="26">
        <v>0</v>
      </c>
      <c r="M19" s="26">
        <f t="shared" si="0"/>
        <v>0</v>
      </c>
      <c r="N19" s="26"/>
      <c r="O19" s="26"/>
      <c r="P19" s="26"/>
      <c r="Q19" s="26"/>
      <c r="R19" s="26"/>
      <c r="S19" s="26"/>
      <c r="T19" s="26"/>
      <c r="U19" s="26"/>
      <c r="V19" s="26"/>
      <c r="W19" s="26"/>
      <c r="X19" s="26"/>
      <c r="Y19" s="26"/>
      <c r="Z19" s="26"/>
      <c r="AA19" s="26"/>
      <c r="AB19" s="26"/>
      <c r="AC19" s="26"/>
      <c r="AD19" s="26"/>
      <c r="AE19" s="26"/>
      <c r="AF19" s="26"/>
      <c r="AG19" s="47"/>
      <c r="AH19" s="26"/>
      <c r="AI19" s="33"/>
      <c r="AJ19" s="33"/>
      <c r="AL19" s="350" t="s">
        <v>218</v>
      </c>
      <c r="AM19" s="350"/>
      <c r="AN19" s="350"/>
      <c r="AO19" s="350"/>
      <c r="AP19" s="350"/>
      <c r="AQ19" s="350"/>
      <c r="AR19" s="350"/>
    </row>
    <row r="20" spans="1:44" x14ac:dyDescent="0.15">
      <c r="A20" s="14">
        <v>7</v>
      </c>
      <c r="B20" s="344" t="s">
        <v>69</v>
      </c>
      <c r="C20" s="15" t="s">
        <v>195</v>
      </c>
      <c r="D20" s="16" t="str">
        <f>CONCATENATE(B20,C20)</f>
        <v>NLSSA014563Médico</v>
      </c>
      <c r="E20" s="17" t="s">
        <v>219</v>
      </c>
      <c r="F20" s="17" t="s">
        <v>220</v>
      </c>
      <c r="G20" s="18" t="s">
        <v>221</v>
      </c>
      <c r="H20" s="19">
        <v>43906</v>
      </c>
      <c r="I20" s="26"/>
      <c r="J20" s="26">
        <v>1</v>
      </c>
      <c r="K20" s="26">
        <v>1</v>
      </c>
      <c r="L20" s="31">
        <v>0</v>
      </c>
      <c r="M20" s="26">
        <f t="shared" si="0"/>
        <v>0</v>
      </c>
      <c r="N20" s="26"/>
      <c r="O20" s="26"/>
      <c r="P20" s="26"/>
      <c r="Q20" s="26"/>
      <c r="R20" s="26"/>
      <c r="S20" s="26"/>
      <c r="T20" s="26"/>
      <c r="U20" s="26"/>
      <c r="V20" s="26"/>
      <c r="W20" s="26"/>
      <c r="X20" s="26"/>
      <c r="Y20" s="26"/>
      <c r="Z20" s="26"/>
      <c r="AA20" s="26"/>
      <c r="AB20" s="26"/>
      <c r="AC20" s="26"/>
      <c r="AD20" s="26"/>
      <c r="AE20" s="26"/>
      <c r="AF20" s="26"/>
      <c r="AG20" s="45"/>
      <c r="AH20" s="26"/>
      <c r="AI20" s="33"/>
      <c r="AJ20" s="33"/>
      <c r="AL20" s="350" t="s">
        <v>222</v>
      </c>
      <c r="AM20" s="350"/>
      <c r="AN20" s="350"/>
      <c r="AO20" s="350"/>
      <c r="AP20" s="350"/>
      <c r="AQ20" s="350"/>
      <c r="AR20" s="350"/>
    </row>
    <row r="21" spans="1:44" ht="15" x14ac:dyDescent="0.15">
      <c r="A21" s="14">
        <v>8</v>
      </c>
      <c r="B21" s="345"/>
      <c r="C21" s="15" t="s">
        <v>200</v>
      </c>
      <c r="D21" s="16" t="str">
        <f>CONCATENATE(B20,C21)</f>
        <v>NLSSA014563Enfermera</v>
      </c>
      <c r="E21" s="17" t="s">
        <v>223</v>
      </c>
      <c r="F21" s="17" t="s">
        <v>224</v>
      </c>
      <c r="G21" s="18" t="s">
        <v>225</v>
      </c>
      <c r="H21" s="19">
        <v>43160</v>
      </c>
      <c r="I21" s="26"/>
      <c r="J21" s="26">
        <v>1</v>
      </c>
      <c r="K21" s="26">
        <v>1</v>
      </c>
      <c r="L21" s="26" t="s">
        <v>332</v>
      </c>
      <c r="M21" s="26">
        <f t="shared" si="0"/>
        <v>1</v>
      </c>
      <c r="N21" s="26"/>
      <c r="O21" s="26"/>
      <c r="P21" s="26"/>
      <c r="Q21" s="26"/>
      <c r="R21" s="26"/>
      <c r="S21" s="26">
        <v>1</v>
      </c>
      <c r="T21" s="26"/>
      <c r="U21" s="26"/>
      <c r="V21" s="26"/>
      <c r="W21" s="26"/>
      <c r="X21" s="26"/>
      <c r="Y21" s="26">
        <v>1</v>
      </c>
      <c r="Z21" s="26">
        <v>1</v>
      </c>
      <c r="AA21" s="26">
        <v>1</v>
      </c>
      <c r="AB21" s="26"/>
      <c r="AC21" s="26"/>
      <c r="AD21" s="26"/>
      <c r="AE21" s="26"/>
      <c r="AF21" s="26"/>
      <c r="AG21" s="47" t="s">
        <v>339</v>
      </c>
      <c r="AH21" s="26"/>
      <c r="AI21" s="33"/>
      <c r="AJ21" s="33"/>
      <c r="AL21" s="350" t="s">
        <v>226</v>
      </c>
      <c r="AM21" s="350"/>
      <c r="AN21" s="350"/>
      <c r="AO21" s="350"/>
      <c r="AP21" s="350"/>
      <c r="AQ21" s="350"/>
      <c r="AR21" s="350"/>
    </row>
    <row r="22" spans="1:44" ht="15" x14ac:dyDescent="0.15">
      <c r="A22" s="14">
        <v>9</v>
      </c>
      <c r="B22" s="346"/>
      <c r="C22" s="15" t="s">
        <v>205</v>
      </c>
      <c r="D22" s="16" t="str">
        <f>CONCATENATE(B20,C22)</f>
        <v>NLSSA014563Promotor</v>
      </c>
      <c r="E22" s="17" t="s">
        <v>227</v>
      </c>
      <c r="F22" s="17" t="s">
        <v>228</v>
      </c>
      <c r="G22" s="21" t="s">
        <v>229</v>
      </c>
      <c r="H22" s="21">
        <v>44805</v>
      </c>
      <c r="I22" s="17"/>
      <c r="J22" s="26">
        <v>1</v>
      </c>
      <c r="K22" s="26">
        <v>1</v>
      </c>
      <c r="L22" s="30">
        <v>27</v>
      </c>
      <c r="M22" s="26">
        <f t="shared" si="0"/>
        <v>1</v>
      </c>
      <c r="N22" s="26"/>
      <c r="O22" s="26">
        <v>1</v>
      </c>
      <c r="P22" s="26"/>
      <c r="Q22" s="26"/>
      <c r="R22" s="26"/>
      <c r="S22" s="26">
        <v>1</v>
      </c>
      <c r="T22" s="26"/>
      <c r="U22" s="26"/>
      <c r="V22" s="26">
        <v>1</v>
      </c>
      <c r="W22" s="26"/>
      <c r="X22" s="26"/>
      <c r="Y22" s="26">
        <v>1</v>
      </c>
      <c r="Z22" s="26">
        <v>1</v>
      </c>
      <c r="AA22" s="26">
        <v>1</v>
      </c>
      <c r="AB22" s="26"/>
      <c r="AC22" s="26"/>
      <c r="AD22" s="26"/>
      <c r="AE22" s="26"/>
      <c r="AF22" s="26"/>
      <c r="AG22" s="43" t="s">
        <v>341</v>
      </c>
      <c r="AH22" s="26"/>
      <c r="AI22" s="33"/>
      <c r="AJ22" s="33"/>
      <c r="AL22" s="350" t="s">
        <v>230</v>
      </c>
      <c r="AM22" s="350"/>
      <c r="AN22" s="350"/>
      <c r="AO22" s="350"/>
      <c r="AP22" s="350"/>
      <c r="AQ22" s="350"/>
      <c r="AR22" s="350"/>
    </row>
    <row r="23" spans="1:44" ht="15" x14ac:dyDescent="0.15">
      <c r="A23" s="14">
        <v>10</v>
      </c>
      <c r="B23" s="344" t="s">
        <v>71</v>
      </c>
      <c r="C23" s="15" t="s">
        <v>195</v>
      </c>
      <c r="D23" s="16" t="str">
        <f>CONCATENATE(B23,C23)</f>
        <v>NLSSA005195Médico</v>
      </c>
      <c r="E23" s="17" t="s">
        <v>231</v>
      </c>
      <c r="F23" s="17" t="s">
        <v>232</v>
      </c>
      <c r="G23" s="18" t="s">
        <v>233</v>
      </c>
      <c r="H23" s="19">
        <v>44243</v>
      </c>
      <c r="I23" s="27"/>
      <c r="J23" s="26">
        <v>1</v>
      </c>
      <c r="K23" s="26">
        <v>1</v>
      </c>
      <c r="L23" s="26">
        <v>24</v>
      </c>
      <c r="M23" s="26">
        <f t="shared" si="0"/>
        <v>1</v>
      </c>
      <c r="N23" s="26"/>
      <c r="O23" s="26">
        <v>1</v>
      </c>
      <c r="P23" s="26"/>
      <c r="Q23" s="26"/>
      <c r="R23" s="26"/>
      <c r="S23" s="26"/>
      <c r="T23" s="26"/>
      <c r="U23" s="26"/>
      <c r="V23" s="26">
        <v>1</v>
      </c>
      <c r="W23" s="26"/>
      <c r="X23" s="26"/>
      <c r="Y23" s="26">
        <v>1</v>
      </c>
      <c r="Z23" s="26"/>
      <c r="AA23" s="26">
        <v>1</v>
      </c>
      <c r="AB23" s="26"/>
      <c r="AC23" s="26"/>
      <c r="AD23" s="26"/>
      <c r="AE23" s="26"/>
      <c r="AF23" s="26"/>
      <c r="AG23" s="43" t="s">
        <v>345</v>
      </c>
      <c r="AH23" s="26"/>
      <c r="AI23" s="33"/>
      <c r="AJ23" s="33"/>
      <c r="AL23" s="350" t="s">
        <v>234</v>
      </c>
      <c r="AM23" s="350"/>
      <c r="AN23" s="350"/>
      <c r="AO23" s="350"/>
      <c r="AP23" s="350"/>
      <c r="AQ23" s="350"/>
      <c r="AR23" s="350"/>
    </row>
    <row r="24" spans="1:44" x14ac:dyDescent="0.15">
      <c r="A24" s="14">
        <v>11</v>
      </c>
      <c r="B24" s="345"/>
      <c r="C24" s="15" t="s">
        <v>200</v>
      </c>
      <c r="D24" s="16" t="str">
        <f>CONCATENATE(B23,C24)</f>
        <v>NLSSA005195Enfermera</v>
      </c>
      <c r="E24" s="17" t="s">
        <v>235</v>
      </c>
      <c r="F24" s="17" t="s">
        <v>202</v>
      </c>
      <c r="G24" s="18" t="s">
        <v>236</v>
      </c>
      <c r="H24" s="19">
        <v>43754</v>
      </c>
      <c r="I24" s="26"/>
      <c r="J24" s="26">
        <v>1</v>
      </c>
      <c r="K24" s="26">
        <v>1</v>
      </c>
      <c r="L24" s="32">
        <v>24</v>
      </c>
      <c r="M24" s="26">
        <f t="shared" si="0"/>
        <v>1</v>
      </c>
      <c r="N24" s="26"/>
      <c r="O24" s="26">
        <v>1</v>
      </c>
      <c r="P24" s="26"/>
      <c r="Q24" s="26"/>
      <c r="R24" s="26"/>
      <c r="S24" s="26"/>
      <c r="T24" s="26"/>
      <c r="U24" s="26"/>
      <c r="V24" s="26">
        <v>1</v>
      </c>
      <c r="W24" s="26"/>
      <c r="X24" s="26"/>
      <c r="Y24" s="26">
        <v>1</v>
      </c>
      <c r="Z24" s="26"/>
      <c r="AA24" s="26">
        <v>1</v>
      </c>
      <c r="AB24" s="26"/>
      <c r="AC24" s="26"/>
      <c r="AD24" s="26"/>
      <c r="AE24" s="26"/>
      <c r="AF24" s="26"/>
      <c r="AG24" s="44" t="s">
        <v>344</v>
      </c>
      <c r="AH24" s="26"/>
      <c r="AI24" s="33"/>
      <c r="AJ24" s="33"/>
      <c r="AL24" s="350" t="s">
        <v>237</v>
      </c>
      <c r="AM24" s="350"/>
      <c r="AN24" s="350"/>
      <c r="AO24" s="350"/>
      <c r="AP24" s="350"/>
      <c r="AQ24" s="350"/>
      <c r="AR24" s="350"/>
    </row>
    <row r="25" spans="1:44" ht="15" x14ac:dyDescent="0.15">
      <c r="A25" s="14">
        <v>12</v>
      </c>
      <c r="B25" s="346"/>
      <c r="C25" s="15" t="s">
        <v>205</v>
      </c>
      <c r="D25" s="16" t="str">
        <f>CONCATENATE(B23,C25)</f>
        <v>NLSSA005195Promotor</v>
      </c>
      <c r="E25" s="17" t="s">
        <v>238</v>
      </c>
      <c r="F25" s="17" t="s">
        <v>239</v>
      </c>
      <c r="G25" s="18" t="s">
        <v>240</v>
      </c>
      <c r="H25" s="21">
        <v>44805</v>
      </c>
      <c r="I25" s="26"/>
      <c r="J25" s="26">
        <v>1</v>
      </c>
      <c r="K25" s="26">
        <v>1</v>
      </c>
      <c r="L25" s="26">
        <v>0</v>
      </c>
      <c r="M25" s="26">
        <f t="shared" si="0"/>
        <v>0</v>
      </c>
      <c r="N25" s="26"/>
      <c r="O25" s="26"/>
      <c r="P25" s="26"/>
      <c r="Q25" s="26"/>
      <c r="R25" s="26"/>
      <c r="S25" s="26"/>
      <c r="T25" s="26"/>
      <c r="U25" s="26"/>
      <c r="V25" s="26"/>
      <c r="W25" s="26"/>
      <c r="X25" s="26"/>
      <c r="Y25" s="26"/>
      <c r="Z25" s="26"/>
      <c r="AA25" s="26"/>
      <c r="AB25" s="26"/>
      <c r="AC25" s="26"/>
      <c r="AD25" s="26"/>
      <c r="AE25" s="26"/>
      <c r="AF25" s="26"/>
      <c r="AG25" s="43"/>
      <c r="AH25" s="26"/>
      <c r="AI25" s="33"/>
      <c r="AJ25" s="33"/>
      <c r="AL25" s="350" t="s">
        <v>241</v>
      </c>
      <c r="AM25" s="350"/>
      <c r="AN25" s="350"/>
      <c r="AO25" s="350"/>
      <c r="AP25" s="350"/>
      <c r="AQ25" s="350"/>
      <c r="AR25" s="350"/>
    </row>
    <row r="26" spans="1:44" ht="15" x14ac:dyDescent="0.15">
      <c r="A26" s="4">
        <v>13</v>
      </c>
      <c r="B26" s="344" t="s">
        <v>73</v>
      </c>
      <c r="C26" s="15" t="s">
        <v>195</v>
      </c>
      <c r="D26" s="16" t="str">
        <f>CONCATENATE(B26,C26)</f>
        <v>NLSSA005212Médico</v>
      </c>
      <c r="E26" s="17" t="s">
        <v>295</v>
      </c>
      <c r="F26" s="17" t="s">
        <v>296</v>
      </c>
      <c r="G26" s="18" t="s">
        <v>297</v>
      </c>
      <c r="H26" s="19">
        <v>44228</v>
      </c>
      <c r="I26" s="27"/>
      <c r="J26" s="26">
        <v>1</v>
      </c>
      <c r="K26" s="26">
        <v>1</v>
      </c>
      <c r="L26" s="26" t="s">
        <v>324</v>
      </c>
      <c r="M26" s="26">
        <f t="shared" si="0"/>
        <v>1</v>
      </c>
      <c r="N26" s="26"/>
      <c r="O26" s="26">
        <v>1</v>
      </c>
      <c r="P26" s="26"/>
      <c r="Q26" s="26"/>
      <c r="R26" s="26"/>
      <c r="S26" s="26"/>
      <c r="T26" s="26"/>
      <c r="U26" s="26"/>
      <c r="V26" s="26">
        <v>1</v>
      </c>
      <c r="W26" s="26"/>
      <c r="X26" s="26"/>
      <c r="Y26" s="26">
        <v>1</v>
      </c>
      <c r="Z26" s="26">
        <v>1</v>
      </c>
      <c r="AA26" s="26">
        <v>1</v>
      </c>
      <c r="AB26" s="26"/>
      <c r="AC26" s="26"/>
      <c r="AD26" s="26"/>
      <c r="AE26" s="26"/>
      <c r="AF26" s="26"/>
      <c r="AG26" s="47" t="s">
        <v>343</v>
      </c>
      <c r="AH26" s="26"/>
      <c r="AI26" s="33"/>
      <c r="AJ26" s="33"/>
      <c r="AL26" s="350" t="s">
        <v>245</v>
      </c>
      <c r="AM26" s="350"/>
      <c r="AN26" s="350"/>
      <c r="AO26" s="350"/>
      <c r="AP26" s="350"/>
      <c r="AQ26" s="350"/>
      <c r="AR26" s="350"/>
    </row>
    <row r="27" spans="1:44" x14ac:dyDescent="0.15">
      <c r="A27" s="4">
        <v>14</v>
      </c>
      <c r="B27" s="345"/>
      <c r="C27" s="15" t="s">
        <v>200</v>
      </c>
      <c r="D27" s="16" t="str">
        <f>CONCATENATE(B26,C27)</f>
        <v>NLSSA005212Enfermera</v>
      </c>
      <c r="E27" s="17" t="s">
        <v>246</v>
      </c>
      <c r="F27" s="17" t="s">
        <v>247</v>
      </c>
      <c r="G27" s="18" t="s">
        <v>248</v>
      </c>
      <c r="H27" s="19">
        <v>42385</v>
      </c>
      <c r="I27" s="26"/>
      <c r="J27" s="26">
        <v>1</v>
      </c>
      <c r="K27" s="26">
        <v>1</v>
      </c>
      <c r="L27" s="26" t="s">
        <v>336</v>
      </c>
      <c r="M27" s="26">
        <f t="shared" si="0"/>
        <v>1</v>
      </c>
      <c r="N27" s="26"/>
      <c r="O27" s="26">
        <v>1</v>
      </c>
      <c r="P27" s="26"/>
      <c r="Q27" s="26"/>
      <c r="R27" s="26"/>
      <c r="S27" s="26"/>
      <c r="T27" s="26"/>
      <c r="U27" s="26"/>
      <c r="V27" s="26">
        <v>1</v>
      </c>
      <c r="W27" s="26"/>
      <c r="X27" s="26"/>
      <c r="Y27" s="26">
        <v>1</v>
      </c>
      <c r="Z27" s="26">
        <v>1</v>
      </c>
      <c r="AA27" s="26">
        <v>1</v>
      </c>
      <c r="AB27" s="26"/>
      <c r="AC27" s="26"/>
      <c r="AD27" s="26"/>
      <c r="AE27" s="26"/>
      <c r="AF27" s="26"/>
      <c r="AG27" s="44" t="s">
        <v>346</v>
      </c>
      <c r="AH27" s="26"/>
      <c r="AI27" s="33"/>
      <c r="AJ27" s="33"/>
      <c r="AL27" s="350" t="s">
        <v>249</v>
      </c>
      <c r="AM27" s="350"/>
      <c r="AN27" s="350"/>
      <c r="AO27" s="350"/>
      <c r="AP27" s="350"/>
      <c r="AQ27" s="350"/>
      <c r="AR27" s="350"/>
    </row>
    <row r="28" spans="1:44" x14ac:dyDescent="0.15">
      <c r="A28" s="4">
        <v>15</v>
      </c>
      <c r="B28" s="346"/>
      <c r="C28" s="15" t="s">
        <v>205</v>
      </c>
      <c r="D28" s="16" t="str">
        <f>CONCATENATE(B26,C28)</f>
        <v>NLSSA005212Promotor</v>
      </c>
      <c r="E28" s="17" t="s">
        <v>250</v>
      </c>
      <c r="F28" s="17" t="s">
        <v>251</v>
      </c>
      <c r="G28" s="18" t="s">
        <v>252</v>
      </c>
      <c r="H28" s="19">
        <v>43297</v>
      </c>
      <c r="I28" s="26"/>
      <c r="J28" s="26">
        <v>1</v>
      </c>
      <c r="K28" s="26">
        <v>1</v>
      </c>
      <c r="L28" s="26">
        <v>24</v>
      </c>
      <c r="M28" s="26">
        <f t="shared" si="0"/>
        <v>1</v>
      </c>
      <c r="N28" s="26"/>
      <c r="O28" s="26">
        <v>1</v>
      </c>
      <c r="P28" s="26"/>
      <c r="Q28" s="26"/>
      <c r="R28" s="26"/>
      <c r="S28" s="26"/>
      <c r="T28" s="26"/>
      <c r="U28" s="26"/>
      <c r="V28" s="26">
        <v>1</v>
      </c>
      <c r="W28" s="26"/>
      <c r="X28" s="26">
        <v>1</v>
      </c>
      <c r="Y28" s="26">
        <v>1</v>
      </c>
      <c r="Z28" s="26"/>
      <c r="AA28" s="26">
        <v>1</v>
      </c>
      <c r="AB28" s="26"/>
      <c r="AC28" s="26"/>
      <c r="AD28" s="26"/>
      <c r="AE28" s="26"/>
      <c r="AF28" s="26"/>
      <c r="AG28" s="45" t="s">
        <v>338</v>
      </c>
      <c r="AH28" s="26"/>
      <c r="AI28" s="33"/>
      <c r="AJ28" s="33"/>
      <c r="AL28" s="350" t="s">
        <v>253</v>
      </c>
      <c r="AM28" s="350"/>
      <c r="AN28" s="350"/>
      <c r="AO28" s="350"/>
      <c r="AP28" s="350"/>
      <c r="AQ28" s="350"/>
      <c r="AR28" s="350"/>
    </row>
    <row r="29" spans="1:44" x14ac:dyDescent="0.15">
      <c r="A29" s="4">
        <v>16</v>
      </c>
      <c r="B29" s="344" t="s">
        <v>75</v>
      </c>
      <c r="C29" s="15" t="s">
        <v>195</v>
      </c>
      <c r="D29" s="16" t="str">
        <f>CONCATENATE(B29,C29)</f>
        <v>NLSSA005171Médico</v>
      </c>
      <c r="E29" s="17" t="s">
        <v>255</v>
      </c>
      <c r="F29" s="17"/>
      <c r="G29" s="18"/>
      <c r="H29" s="21"/>
      <c r="I29" s="21"/>
      <c r="J29" s="26">
        <v>0</v>
      </c>
      <c r="K29" s="26">
        <v>0</v>
      </c>
      <c r="L29" s="30" t="s">
        <v>255</v>
      </c>
      <c r="M29" s="26">
        <f t="shared" si="0"/>
        <v>0</v>
      </c>
      <c r="N29" s="26"/>
      <c r="O29" s="26"/>
      <c r="P29" s="26"/>
      <c r="Q29" s="26"/>
      <c r="R29" s="26"/>
      <c r="S29" s="26"/>
      <c r="T29" s="26"/>
      <c r="U29" s="26"/>
      <c r="V29" s="26"/>
      <c r="W29" s="26"/>
      <c r="X29" s="26"/>
      <c r="Y29" s="26"/>
      <c r="Z29" s="26"/>
      <c r="AA29" s="26"/>
      <c r="AB29" s="26"/>
      <c r="AC29" s="26"/>
      <c r="AD29" s="26"/>
      <c r="AE29" s="26"/>
      <c r="AF29" s="26"/>
      <c r="AG29" s="44"/>
      <c r="AH29" s="26"/>
      <c r="AI29" s="33"/>
      <c r="AJ29" s="33"/>
      <c r="AL29" s="350" t="s">
        <v>256</v>
      </c>
      <c r="AM29" s="350"/>
      <c r="AN29" s="350"/>
      <c r="AO29" s="350"/>
      <c r="AP29" s="350"/>
      <c r="AQ29" s="350"/>
      <c r="AR29" s="350"/>
    </row>
    <row r="30" spans="1:44" ht="15" x14ac:dyDescent="0.15">
      <c r="A30" s="4">
        <v>17</v>
      </c>
      <c r="B30" s="345"/>
      <c r="C30" s="15" t="s">
        <v>200</v>
      </c>
      <c r="D30" s="16" t="str">
        <f>CONCATENATE(B29,C30)</f>
        <v>NLSSA005171Enfermera</v>
      </c>
      <c r="E30" s="17" t="s">
        <v>257</v>
      </c>
      <c r="F30" s="17" t="s">
        <v>202</v>
      </c>
      <c r="G30" s="19" t="s">
        <v>258</v>
      </c>
      <c r="H30" s="19">
        <v>44393</v>
      </c>
      <c r="I30" s="21"/>
      <c r="J30" s="26">
        <v>1</v>
      </c>
      <c r="K30" s="26">
        <v>1</v>
      </c>
      <c r="L30" s="26">
        <v>0</v>
      </c>
      <c r="M30" s="26">
        <f t="shared" si="0"/>
        <v>0</v>
      </c>
      <c r="N30" s="26"/>
      <c r="O30" s="26"/>
      <c r="P30" s="26"/>
      <c r="Q30" s="26"/>
      <c r="R30" s="26"/>
      <c r="S30" s="26"/>
      <c r="T30" s="26"/>
      <c r="U30" s="26"/>
      <c r="V30" s="26"/>
      <c r="W30" s="26"/>
      <c r="X30" s="26"/>
      <c r="Y30" s="26"/>
      <c r="Z30" s="26"/>
      <c r="AA30" s="26"/>
      <c r="AB30" s="26"/>
      <c r="AC30" s="26"/>
      <c r="AD30" s="26"/>
      <c r="AE30" s="26"/>
      <c r="AF30" s="26"/>
      <c r="AG30" s="43"/>
      <c r="AH30" s="26"/>
      <c r="AI30" s="33"/>
      <c r="AJ30" s="33"/>
      <c r="AL30" s="350" t="s">
        <v>259</v>
      </c>
      <c r="AM30" s="350"/>
      <c r="AN30" s="350"/>
      <c r="AO30" s="350"/>
      <c r="AP30" s="350"/>
      <c r="AQ30" s="350"/>
      <c r="AR30" s="350"/>
    </row>
    <row r="31" spans="1:44" x14ac:dyDescent="0.15">
      <c r="A31" s="4">
        <v>18</v>
      </c>
      <c r="B31" s="346"/>
      <c r="C31" s="15" t="s">
        <v>205</v>
      </c>
      <c r="D31" s="16" t="str">
        <f>CONCATENATE(B29,C31)</f>
        <v>NLSSA005171Promotor</v>
      </c>
      <c r="E31" s="17" t="s">
        <v>202</v>
      </c>
      <c r="F31" s="17" t="s">
        <v>202</v>
      </c>
      <c r="G31" s="18" t="s">
        <v>260</v>
      </c>
      <c r="H31" s="19">
        <v>43359</v>
      </c>
      <c r="I31" s="26"/>
      <c r="J31" s="26">
        <v>1</v>
      </c>
      <c r="K31" s="26">
        <v>1</v>
      </c>
      <c r="L31" s="26" t="s">
        <v>333</v>
      </c>
      <c r="M31" s="26">
        <f t="shared" si="0"/>
        <v>1</v>
      </c>
      <c r="N31" s="26"/>
      <c r="O31" s="26"/>
      <c r="P31" s="26"/>
      <c r="Q31" s="26"/>
      <c r="R31" s="26"/>
      <c r="S31" s="26"/>
      <c r="T31" s="26"/>
      <c r="U31" s="26"/>
      <c r="V31" s="26">
        <v>1</v>
      </c>
      <c r="W31" s="26"/>
      <c r="X31" s="26"/>
      <c r="Y31" s="26">
        <v>1</v>
      </c>
      <c r="Z31" s="26"/>
      <c r="AA31" s="26">
        <v>1</v>
      </c>
      <c r="AB31" s="26"/>
      <c r="AC31" s="26"/>
      <c r="AD31" s="26"/>
      <c r="AE31" s="26"/>
      <c r="AF31" s="26"/>
      <c r="AG31" s="44" t="s">
        <v>351</v>
      </c>
      <c r="AH31" s="26"/>
      <c r="AI31" s="33"/>
      <c r="AJ31" s="33"/>
      <c r="AL31" s="350" t="s">
        <v>261</v>
      </c>
      <c r="AM31" s="350"/>
      <c r="AN31" s="350"/>
      <c r="AO31" s="350"/>
      <c r="AP31" s="350"/>
      <c r="AQ31" s="350"/>
      <c r="AR31" s="350"/>
    </row>
    <row r="32" spans="1:44" x14ac:dyDescent="0.15">
      <c r="A32" s="4">
        <v>19</v>
      </c>
      <c r="B32" s="344" t="s">
        <v>77</v>
      </c>
      <c r="C32" s="15" t="s">
        <v>195</v>
      </c>
      <c r="D32" s="16" t="str">
        <f>CONCATENATE(B32,C32)</f>
        <v>NLSSA005166Médico</v>
      </c>
      <c r="E32" s="17" t="s">
        <v>262</v>
      </c>
      <c r="F32" s="17" t="s">
        <v>263</v>
      </c>
      <c r="G32" s="18" t="s">
        <v>264</v>
      </c>
      <c r="H32" s="19">
        <v>44228</v>
      </c>
      <c r="I32" s="27"/>
      <c r="J32" s="26">
        <v>1</v>
      </c>
      <c r="K32" s="26">
        <v>1</v>
      </c>
      <c r="L32" s="26">
        <v>0</v>
      </c>
      <c r="M32" s="26">
        <f t="shared" si="0"/>
        <v>0</v>
      </c>
      <c r="N32" s="26"/>
      <c r="O32" s="26"/>
      <c r="P32" s="26"/>
      <c r="Q32" s="26"/>
      <c r="R32" s="26"/>
      <c r="S32" s="26"/>
      <c r="T32" s="26"/>
      <c r="U32" s="26"/>
      <c r="V32" s="26"/>
      <c r="W32" s="26"/>
      <c r="X32" s="26"/>
      <c r="Y32" s="26"/>
      <c r="Z32" s="26"/>
      <c r="AA32" s="26"/>
      <c r="AB32" s="26"/>
      <c r="AC32" s="26"/>
      <c r="AD32" s="26"/>
      <c r="AE32" s="26"/>
      <c r="AF32" s="26"/>
      <c r="AG32" s="44"/>
      <c r="AH32" s="26"/>
      <c r="AI32" s="33"/>
      <c r="AJ32" s="33"/>
      <c r="AL32" s="350" t="s">
        <v>265</v>
      </c>
      <c r="AM32" s="350"/>
      <c r="AN32" s="350"/>
      <c r="AO32" s="350"/>
      <c r="AP32" s="350"/>
      <c r="AQ32" s="350"/>
      <c r="AR32" s="350"/>
    </row>
    <row r="33" spans="1:44" x14ac:dyDescent="0.15">
      <c r="A33" s="4">
        <v>20</v>
      </c>
      <c r="B33" s="345"/>
      <c r="C33" s="15" t="s">
        <v>200</v>
      </c>
      <c r="D33" s="16" t="str">
        <f>CONCATENATE(B32,C33)</f>
        <v>NLSSA005166Enfermera</v>
      </c>
      <c r="E33" s="17" t="s">
        <v>266</v>
      </c>
      <c r="F33" s="17" t="s">
        <v>267</v>
      </c>
      <c r="G33" s="18" t="s">
        <v>268</v>
      </c>
      <c r="H33" s="19">
        <v>42675</v>
      </c>
      <c r="I33" s="26"/>
      <c r="J33" s="26">
        <v>1</v>
      </c>
      <c r="K33" s="26">
        <v>1</v>
      </c>
      <c r="L33" s="26">
        <v>25</v>
      </c>
      <c r="M33" s="26">
        <f t="shared" si="0"/>
        <v>1</v>
      </c>
      <c r="N33" s="26"/>
      <c r="O33" s="26"/>
      <c r="P33" s="26"/>
      <c r="Q33" s="26"/>
      <c r="R33" s="26"/>
      <c r="S33" s="26"/>
      <c r="T33" s="26"/>
      <c r="U33" s="26"/>
      <c r="V33" s="26"/>
      <c r="W33" s="26"/>
      <c r="X33" s="26"/>
      <c r="Y33" s="26">
        <v>1</v>
      </c>
      <c r="Z33" s="26"/>
      <c r="AA33" s="26">
        <v>1</v>
      </c>
      <c r="AB33" s="26"/>
      <c r="AC33" s="26"/>
      <c r="AD33" s="26"/>
      <c r="AE33" s="26"/>
      <c r="AF33" s="26"/>
      <c r="AG33" s="44" t="s">
        <v>347</v>
      </c>
      <c r="AH33" s="26"/>
      <c r="AI33" s="33"/>
      <c r="AJ33" s="33"/>
      <c r="AL33" s="350" t="s">
        <v>269</v>
      </c>
      <c r="AM33" s="350"/>
      <c r="AN33" s="350"/>
      <c r="AO33" s="350"/>
      <c r="AP33" s="350"/>
      <c r="AQ33" s="350"/>
      <c r="AR33" s="350"/>
    </row>
    <row r="34" spans="1:44" x14ac:dyDescent="0.15">
      <c r="A34" s="4">
        <v>21</v>
      </c>
      <c r="B34" s="346"/>
      <c r="C34" s="15" t="s">
        <v>205</v>
      </c>
      <c r="D34" s="16" t="str">
        <f>CONCATENATE(B32,C34)</f>
        <v>NLSSA005166Promotor</v>
      </c>
      <c r="E34" s="17" t="s">
        <v>270</v>
      </c>
      <c r="F34" s="17" t="s">
        <v>271</v>
      </c>
      <c r="G34" s="18" t="s">
        <v>272</v>
      </c>
      <c r="H34" s="19">
        <v>43132</v>
      </c>
      <c r="I34" s="26"/>
      <c r="J34" s="26">
        <v>1</v>
      </c>
      <c r="K34" s="26">
        <v>1</v>
      </c>
      <c r="L34" s="26">
        <v>0</v>
      </c>
      <c r="M34" s="26">
        <f t="shared" si="0"/>
        <v>0</v>
      </c>
      <c r="N34" s="26"/>
      <c r="O34" s="26"/>
      <c r="P34" s="26"/>
      <c r="Q34" s="26"/>
      <c r="R34" s="26"/>
      <c r="S34" s="26"/>
      <c r="T34" s="26"/>
      <c r="U34" s="26"/>
      <c r="V34" s="26"/>
      <c r="W34" s="26"/>
      <c r="X34" s="26"/>
      <c r="Y34" s="26"/>
      <c r="Z34" s="26"/>
      <c r="AA34" s="26"/>
      <c r="AB34" s="26"/>
      <c r="AC34" s="26"/>
      <c r="AD34" s="26"/>
      <c r="AE34" s="26"/>
      <c r="AF34" s="26"/>
      <c r="AG34" s="44"/>
      <c r="AH34" s="26"/>
      <c r="AI34" s="33"/>
      <c r="AJ34" s="33"/>
    </row>
    <row r="35" spans="1:44" x14ac:dyDescent="0.15">
      <c r="A35" s="4">
        <v>22</v>
      </c>
      <c r="B35" s="344" t="s">
        <v>79</v>
      </c>
      <c r="C35" s="15" t="s">
        <v>195</v>
      </c>
      <c r="D35" s="16" t="str">
        <f>CONCATENATE(B35,C35)</f>
        <v>NLSSA005200Médico</v>
      </c>
      <c r="E35" s="17" t="s">
        <v>273</v>
      </c>
      <c r="F35" s="17" t="s">
        <v>202</v>
      </c>
      <c r="G35" s="18" t="s">
        <v>274</v>
      </c>
      <c r="H35" s="19">
        <v>43739</v>
      </c>
      <c r="I35" s="26"/>
      <c r="J35" s="26">
        <v>1</v>
      </c>
      <c r="K35" s="26">
        <v>1</v>
      </c>
      <c r="L35" s="26">
        <v>0</v>
      </c>
      <c r="M35" s="26">
        <f t="shared" si="0"/>
        <v>0</v>
      </c>
      <c r="N35" s="26"/>
      <c r="O35" s="26"/>
      <c r="P35" s="26"/>
      <c r="Q35" s="26"/>
      <c r="R35" s="26"/>
      <c r="S35" s="26"/>
      <c r="T35" s="26"/>
      <c r="U35" s="26"/>
      <c r="V35" s="26"/>
      <c r="W35" s="26"/>
      <c r="X35" s="26"/>
      <c r="Y35" s="26"/>
      <c r="Z35" s="26"/>
      <c r="AA35" s="26"/>
      <c r="AB35" s="26"/>
      <c r="AC35" s="26"/>
      <c r="AD35" s="26"/>
      <c r="AE35" s="26"/>
      <c r="AF35" s="26"/>
      <c r="AG35" s="44"/>
      <c r="AH35" s="26"/>
      <c r="AI35" s="33"/>
      <c r="AJ35" s="33"/>
    </row>
    <row r="36" spans="1:44" ht="15" x14ac:dyDescent="0.15">
      <c r="A36" s="4">
        <v>23</v>
      </c>
      <c r="B36" s="345"/>
      <c r="C36" s="15" t="s">
        <v>200</v>
      </c>
      <c r="D36" s="16" t="str">
        <f>CONCATENATE(B35,C36)</f>
        <v>NLSSA005200Enfermera</v>
      </c>
      <c r="E36" s="17" t="s">
        <v>275</v>
      </c>
      <c r="F36" s="17" t="s">
        <v>276</v>
      </c>
      <c r="G36" s="18" t="s">
        <v>277</v>
      </c>
      <c r="H36" s="19">
        <v>44470</v>
      </c>
      <c r="I36" s="354">
        <v>44985</v>
      </c>
      <c r="J36" s="26">
        <v>1</v>
      </c>
      <c r="K36" s="26">
        <v>1</v>
      </c>
      <c r="L36" s="30">
        <v>0</v>
      </c>
      <c r="M36" s="26">
        <f t="shared" si="0"/>
        <v>0</v>
      </c>
      <c r="N36" s="26"/>
      <c r="O36" s="26"/>
      <c r="P36" s="26"/>
      <c r="Q36" s="26"/>
      <c r="R36" s="26"/>
      <c r="S36" s="26"/>
      <c r="T36" s="26"/>
      <c r="U36" s="26"/>
      <c r="V36" s="26"/>
      <c r="W36" s="26"/>
      <c r="X36" s="26"/>
      <c r="Y36" s="26"/>
      <c r="Z36" s="26"/>
      <c r="AA36" s="26"/>
      <c r="AB36" s="26"/>
      <c r="AC36" s="26"/>
      <c r="AD36" s="26"/>
      <c r="AE36" s="26"/>
      <c r="AF36" s="26"/>
      <c r="AG36" s="44"/>
      <c r="AH36" s="26"/>
      <c r="AI36" s="33"/>
      <c r="AJ36" s="33"/>
    </row>
    <row r="37" spans="1:44" ht="15" x14ac:dyDescent="0.15">
      <c r="A37" s="4">
        <v>24</v>
      </c>
      <c r="B37" s="346"/>
      <c r="C37" s="15" t="s">
        <v>205</v>
      </c>
      <c r="D37" s="16" t="str">
        <f>CONCATENATE(B35,C37)</f>
        <v>NLSSA005200Promotor</v>
      </c>
      <c r="E37" s="17" t="s">
        <v>278</v>
      </c>
      <c r="F37" s="17" t="s">
        <v>279</v>
      </c>
      <c r="G37" s="19" t="s">
        <v>280</v>
      </c>
      <c r="H37" s="19">
        <v>44393</v>
      </c>
      <c r="I37" s="26"/>
      <c r="J37" s="26">
        <v>1</v>
      </c>
      <c r="K37" s="26">
        <v>1</v>
      </c>
      <c r="L37" s="30">
        <v>0</v>
      </c>
      <c r="M37" s="26">
        <f t="shared" si="0"/>
        <v>0</v>
      </c>
      <c r="N37" s="26"/>
      <c r="O37" s="26"/>
      <c r="P37" s="26"/>
      <c r="Q37" s="26"/>
      <c r="R37" s="26"/>
      <c r="S37" s="26"/>
      <c r="T37" s="26"/>
      <c r="U37" s="26"/>
      <c r="V37" s="26"/>
      <c r="W37" s="26"/>
      <c r="X37" s="26"/>
      <c r="Y37" s="26"/>
      <c r="Z37" s="26"/>
      <c r="AA37" s="26"/>
      <c r="AB37" s="26"/>
      <c r="AC37" s="26"/>
      <c r="AD37" s="26"/>
      <c r="AE37" s="26"/>
      <c r="AF37" s="26"/>
      <c r="AG37" s="43"/>
      <c r="AH37" s="26"/>
      <c r="AI37" s="33"/>
      <c r="AJ37" s="33"/>
    </row>
    <row r="38" spans="1:44" ht="15" x14ac:dyDescent="0.15">
      <c r="A38" s="4">
        <v>25</v>
      </c>
      <c r="B38" s="344" t="s">
        <v>81</v>
      </c>
      <c r="C38" s="15" t="s">
        <v>195</v>
      </c>
      <c r="D38" s="16" t="str">
        <f>CONCATENATE(B38,C38)</f>
        <v>NLSSA005154Médico</v>
      </c>
      <c r="E38" s="17" t="s">
        <v>202</v>
      </c>
      <c r="F38" s="17" t="s">
        <v>281</v>
      </c>
      <c r="G38" s="18" t="s">
        <v>282</v>
      </c>
      <c r="H38" s="19">
        <v>44789</v>
      </c>
      <c r="I38" s="26"/>
      <c r="J38" s="26">
        <v>1</v>
      </c>
      <c r="K38" s="26">
        <v>1</v>
      </c>
      <c r="L38" s="26">
        <v>27</v>
      </c>
      <c r="M38" s="26">
        <f t="shared" si="0"/>
        <v>1</v>
      </c>
      <c r="N38" s="26"/>
      <c r="O38" s="26">
        <v>1</v>
      </c>
      <c r="P38" s="26"/>
      <c r="Q38" s="26"/>
      <c r="R38" s="26"/>
      <c r="S38" s="26"/>
      <c r="T38" s="26"/>
      <c r="U38" s="26"/>
      <c r="V38" s="26">
        <v>1</v>
      </c>
      <c r="W38" s="26"/>
      <c r="X38" s="26"/>
      <c r="Y38" s="26">
        <v>1</v>
      </c>
      <c r="Z38" s="26">
        <v>1</v>
      </c>
      <c r="AA38" s="26">
        <v>1</v>
      </c>
      <c r="AB38" s="26"/>
      <c r="AC38" s="26"/>
      <c r="AD38" s="26"/>
      <c r="AE38" s="26"/>
      <c r="AF38" s="26"/>
      <c r="AG38" s="43" t="s">
        <v>342</v>
      </c>
      <c r="AH38" s="26"/>
      <c r="AI38" s="33"/>
      <c r="AJ38" s="33"/>
    </row>
    <row r="39" spans="1:44" x14ac:dyDescent="0.15">
      <c r="A39" s="4">
        <v>26</v>
      </c>
      <c r="B39" s="345"/>
      <c r="C39" s="15" t="s">
        <v>200</v>
      </c>
      <c r="D39" s="16" t="str">
        <f>CONCATENATE(B38,C39)</f>
        <v>NLSSA005154Enfermera</v>
      </c>
      <c r="E39" s="17" t="s">
        <v>283</v>
      </c>
      <c r="F39" s="17" t="s">
        <v>254</v>
      </c>
      <c r="G39" s="18" t="s">
        <v>284</v>
      </c>
      <c r="H39" s="19">
        <v>39814</v>
      </c>
      <c r="I39" s="26"/>
      <c r="J39" s="26">
        <v>1</v>
      </c>
      <c r="K39" s="26">
        <v>1</v>
      </c>
      <c r="L39" s="26">
        <v>27</v>
      </c>
      <c r="M39" s="26">
        <f t="shared" si="0"/>
        <v>1</v>
      </c>
      <c r="N39" s="26"/>
      <c r="O39" s="26">
        <v>1</v>
      </c>
      <c r="P39" s="26"/>
      <c r="Q39" s="26"/>
      <c r="R39" s="26"/>
      <c r="S39" s="26"/>
      <c r="T39" s="26"/>
      <c r="U39" s="26"/>
      <c r="V39" s="26">
        <v>1</v>
      </c>
      <c r="W39" s="26"/>
      <c r="X39" s="26"/>
      <c r="Y39" s="26"/>
      <c r="Z39" s="26"/>
      <c r="AA39" s="26">
        <v>1</v>
      </c>
      <c r="AB39" s="26"/>
      <c r="AC39" s="26"/>
      <c r="AD39" s="26"/>
      <c r="AE39" s="26"/>
      <c r="AF39" s="26"/>
      <c r="AG39" s="44" t="s">
        <v>337</v>
      </c>
      <c r="AH39" s="26"/>
      <c r="AI39" s="33"/>
      <c r="AJ39" s="33"/>
    </row>
    <row r="40" spans="1:44" x14ac:dyDescent="0.15">
      <c r="A40" s="4">
        <v>27</v>
      </c>
      <c r="B40" s="346"/>
      <c r="C40" s="15" t="s">
        <v>205</v>
      </c>
      <c r="D40" s="16" t="str">
        <f>CONCATENATE(B38,C40)</f>
        <v>NLSSA005154Promotor</v>
      </c>
      <c r="E40" s="17" t="s">
        <v>207</v>
      </c>
      <c r="F40" s="17" t="s">
        <v>285</v>
      </c>
      <c r="G40" s="18" t="s">
        <v>286</v>
      </c>
      <c r="H40" s="19">
        <v>42841</v>
      </c>
      <c r="I40" s="26"/>
      <c r="J40" s="26">
        <v>1</v>
      </c>
      <c r="K40" s="26">
        <v>1</v>
      </c>
      <c r="L40" s="26">
        <v>28</v>
      </c>
      <c r="M40" s="26">
        <f t="shared" si="0"/>
        <v>1</v>
      </c>
      <c r="N40" s="26"/>
      <c r="O40" s="26"/>
      <c r="P40" s="26"/>
      <c r="Q40" s="26"/>
      <c r="R40" s="26"/>
      <c r="S40" s="26">
        <v>1</v>
      </c>
      <c r="T40" s="26"/>
      <c r="U40" s="26"/>
      <c r="V40" s="26"/>
      <c r="W40" s="26"/>
      <c r="X40" s="26"/>
      <c r="Y40" s="26">
        <v>1</v>
      </c>
      <c r="Z40" s="26"/>
      <c r="AA40" s="26">
        <v>1</v>
      </c>
      <c r="AB40" s="26"/>
      <c r="AC40" s="26"/>
      <c r="AD40" s="26"/>
      <c r="AE40" s="26"/>
      <c r="AF40" s="26"/>
      <c r="AG40" s="44" t="s">
        <v>352</v>
      </c>
      <c r="AH40" s="26"/>
      <c r="AI40" s="33"/>
      <c r="AJ40" s="33"/>
    </row>
    <row r="41" spans="1:44" ht="15" x14ac:dyDescent="0.15">
      <c r="A41" s="4">
        <v>28</v>
      </c>
      <c r="B41" s="344" t="s">
        <v>83</v>
      </c>
      <c r="C41" s="15" t="s">
        <v>195</v>
      </c>
      <c r="D41" s="16" t="str">
        <f>CONCATENATE(B41,C41)</f>
        <v>NLSSA005183Médico</v>
      </c>
      <c r="E41" s="17" t="s">
        <v>287</v>
      </c>
      <c r="F41" s="17" t="s">
        <v>288</v>
      </c>
      <c r="G41" s="18" t="s">
        <v>289</v>
      </c>
      <c r="H41" s="19">
        <v>43846</v>
      </c>
      <c r="I41" s="26"/>
      <c r="J41" s="26">
        <v>1</v>
      </c>
      <c r="K41" s="26">
        <v>1</v>
      </c>
      <c r="L41" s="26">
        <v>27</v>
      </c>
      <c r="M41" s="26">
        <f t="shared" si="0"/>
        <v>1</v>
      </c>
      <c r="N41" s="26"/>
      <c r="O41" s="26">
        <v>1</v>
      </c>
      <c r="P41" s="26"/>
      <c r="Q41" s="26"/>
      <c r="R41" s="26"/>
      <c r="S41" s="26">
        <v>1</v>
      </c>
      <c r="T41" s="26"/>
      <c r="U41" s="26"/>
      <c r="V41" s="26">
        <v>1</v>
      </c>
      <c r="W41" s="26"/>
      <c r="X41" s="26"/>
      <c r="Y41" s="26">
        <v>1</v>
      </c>
      <c r="Z41" s="26">
        <v>1</v>
      </c>
      <c r="AA41" s="26">
        <v>1</v>
      </c>
      <c r="AB41" s="26"/>
      <c r="AC41" s="26"/>
      <c r="AD41" s="26"/>
      <c r="AE41" s="26"/>
      <c r="AF41" s="26"/>
      <c r="AG41" s="47" t="s">
        <v>348</v>
      </c>
      <c r="AH41" s="26"/>
      <c r="AI41" s="33"/>
      <c r="AJ41" s="33"/>
    </row>
    <row r="42" spans="1:44" x14ac:dyDescent="0.15">
      <c r="A42" s="4">
        <v>29</v>
      </c>
      <c r="B42" s="345"/>
      <c r="C42" s="15" t="s">
        <v>200</v>
      </c>
      <c r="D42" s="16" t="str">
        <f>CONCATENATE(B41,C42)</f>
        <v>NLSSA005183Enfermera</v>
      </c>
      <c r="E42" s="17" t="s">
        <v>290</v>
      </c>
      <c r="F42" s="17" t="s">
        <v>291</v>
      </c>
      <c r="G42" s="18" t="s">
        <v>292</v>
      </c>
      <c r="H42" s="19">
        <v>42401</v>
      </c>
      <c r="I42" s="26"/>
      <c r="J42" s="26">
        <v>1</v>
      </c>
      <c r="K42" s="26">
        <v>1</v>
      </c>
      <c r="L42" s="30" t="s">
        <v>349</v>
      </c>
      <c r="M42" s="26">
        <f t="shared" si="0"/>
        <v>1</v>
      </c>
      <c r="N42" s="26"/>
      <c r="O42" s="26">
        <v>1</v>
      </c>
      <c r="P42" s="26"/>
      <c r="Q42" s="26"/>
      <c r="R42" s="26"/>
      <c r="S42" s="26">
        <v>1</v>
      </c>
      <c r="T42" s="26"/>
      <c r="U42" s="26"/>
      <c r="V42" s="26">
        <v>1</v>
      </c>
      <c r="W42" s="26"/>
      <c r="X42" s="26">
        <v>1</v>
      </c>
      <c r="Y42" s="26">
        <v>1</v>
      </c>
      <c r="Z42" s="26"/>
      <c r="AA42" s="26">
        <v>1</v>
      </c>
      <c r="AB42" s="26"/>
      <c r="AC42" s="26"/>
      <c r="AD42" s="26"/>
      <c r="AE42" s="26"/>
      <c r="AF42" s="26"/>
      <c r="AG42" s="44" t="s">
        <v>350</v>
      </c>
      <c r="AH42" s="26"/>
      <c r="AI42" s="33"/>
      <c r="AJ42" s="33"/>
    </row>
    <row r="43" spans="1:44" x14ac:dyDescent="0.15">
      <c r="A43" s="4">
        <v>30</v>
      </c>
      <c r="B43" s="346"/>
      <c r="C43" s="15" t="s">
        <v>205</v>
      </c>
      <c r="D43" s="16" t="str">
        <f>CONCATENATE(B41,C43)</f>
        <v>NLSSA005183Promotor</v>
      </c>
      <c r="E43" s="17" t="s">
        <v>250</v>
      </c>
      <c r="F43" s="17" t="s">
        <v>293</v>
      </c>
      <c r="G43" s="18" t="s">
        <v>294</v>
      </c>
      <c r="H43" s="19">
        <v>40210</v>
      </c>
      <c r="I43" s="26"/>
      <c r="J43" s="26">
        <v>1</v>
      </c>
      <c r="K43" s="26">
        <v>1</v>
      </c>
      <c r="L43" s="30">
        <v>27</v>
      </c>
      <c r="M43" s="26">
        <f t="shared" si="0"/>
        <v>1</v>
      </c>
      <c r="N43" s="26"/>
      <c r="O43" s="26">
        <v>1</v>
      </c>
      <c r="P43" s="26"/>
      <c r="Q43" s="26"/>
      <c r="R43" s="26"/>
      <c r="S43" s="26">
        <v>1</v>
      </c>
      <c r="T43" s="26"/>
      <c r="U43" s="26"/>
      <c r="V43" s="26">
        <v>1</v>
      </c>
      <c r="W43" s="26"/>
      <c r="X43" s="26"/>
      <c r="Y43" s="26">
        <v>1</v>
      </c>
      <c r="Z43" s="26">
        <v>1</v>
      </c>
      <c r="AA43" s="26">
        <v>1</v>
      </c>
      <c r="AB43" s="26"/>
      <c r="AC43" s="26"/>
      <c r="AD43" s="26"/>
      <c r="AE43" s="26"/>
      <c r="AF43" s="26"/>
      <c r="AG43" s="44" t="s">
        <v>340</v>
      </c>
      <c r="AH43" s="26"/>
      <c r="AI43" s="33"/>
      <c r="AJ43" s="33"/>
    </row>
    <row r="44" spans="1:44" x14ac:dyDescent="0.15">
      <c r="A44" s="4">
        <v>21</v>
      </c>
      <c r="B44" s="341" t="s">
        <v>86</v>
      </c>
      <c r="C44" s="15" t="s">
        <v>195</v>
      </c>
      <c r="D44" s="16" t="str">
        <f>CONCATENATE(B44,C44)</f>
        <v>NLSSA014720Médico</v>
      </c>
      <c r="E44" s="17" t="s">
        <v>242</v>
      </c>
      <c r="F44" s="17" t="s">
        <v>243</v>
      </c>
      <c r="G44" s="18" t="s">
        <v>244</v>
      </c>
      <c r="H44" s="19">
        <v>44228</v>
      </c>
      <c r="I44" s="27">
        <v>44972</v>
      </c>
      <c r="J44" s="26">
        <v>1</v>
      </c>
      <c r="K44" s="26">
        <v>0</v>
      </c>
      <c r="L44" s="26" t="s">
        <v>255</v>
      </c>
      <c r="M44" s="26">
        <f t="shared" si="0"/>
        <v>0</v>
      </c>
      <c r="N44" s="26"/>
      <c r="O44" s="26"/>
      <c r="P44" s="26"/>
      <c r="Q44" s="26"/>
      <c r="R44" s="26"/>
      <c r="S44" s="26"/>
      <c r="T44" s="26"/>
      <c r="U44" s="26"/>
      <c r="V44" s="26"/>
      <c r="W44" s="26"/>
      <c r="X44" s="26"/>
      <c r="Y44" s="26"/>
      <c r="Z44" s="26"/>
      <c r="AA44" s="26"/>
      <c r="AB44" s="26"/>
      <c r="AC44" s="26"/>
      <c r="AD44" s="26"/>
      <c r="AE44" s="26"/>
      <c r="AF44" s="26"/>
      <c r="AG44" s="44"/>
      <c r="AH44" s="26"/>
      <c r="AI44" s="33"/>
      <c r="AJ44" s="33"/>
    </row>
    <row r="45" spans="1:44" ht="15" x14ac:dyDescent="0.15">
      <c r="A45" s="4">
        <v>32</v>
      </c>
      <c r="B45" s="342"/>
      <c r="C45" s="15" t="s">
        <v>200</v>
      </c>
      <c r="D45" s="16" t="str">
        <f>CONCATENATE(B44,C45)</f>
        <v>NLSSA014720Enfermera</v>
      </c>
      <c r="E45" s="17" t="s">
        <v>298</v>
      </c>
      <c r="F45" s="17" t="s">
        <v>299</v>
      </c>
      <c r="G45" s="20" t="s">
        <v>300</v>
      </c>
      <c r="H45" s="19">
        <v>42036</v>
      </c>
      <c r="I45" s="26"/>
      <c r="J45" s="26">
        <v>1</v>
      </c>
      <c r="K45" s="26">
        <v>1</v>
      </c>
      <c r="L45" s="26">
        <v>28</v>
      </c>
      <c r="M45" s="26">
        <f t="shared" si="0"/>
        <v>1</v>
      </c>
      <c r="N45" s="26"/>
      <c r="O45" s="26">
        <v>1</v>
      </c>
      <c r="P45" s="26"/>
      <c r="Q45" s="26"/>
      <c r="R45" s="26"/>
      <c r="S45" s="26"/>
      <c r="T45" s="26"/>
      <c r="U45" s="26"/>
      <c r="V45" s="26">
        <v>1</v>
      </c>
      <c r="W45" s="26"/>
      <c r="X45" s="26"/>
      <c r="Y45" s="26"/>
      <c r="Z45" s="26">
        <v>1</v>
      </c>
      <c r="AA45" s="26">
        <v>1</v>
      </c>
      <c r="AB45" s="26"/>
      <c r="AC45" s="26"/>
      <c r="AD45" s="26"/>
      <c r="AE45" s="26"/>
      <c r="AF45" s="26"/>
      <c r="AG45" s="47" t="s">
        <v>335</v>
      </c>
      <c r="AH45" s="26"/>
      <c r="AI45" s="33"/>
      <c r="AJ45" s="33"/>
    </row>
    <row r="46" spans="1:44" ht="15" x14ac:dyDescent="0.15">
      <c r="A46" s="4">
        <v>33</v>
      </c>
      <c r="B46" s="342"/>
      <c r="C46" s="15" t="s">
        <v>205</v>
      </c>
      <c r="D46" s="16" t="str">
        <f>CONCATENATE(B44,C46)</f>
        <v>NLSSA014720Promotor</v>
      </c>
      <c r="E46" s="17" t="s">
        <v>301</v>
      </c>
      <c r="F46" s="17" t="s">
        <v>254</v>
      </c>
      <c r="G46" s="18" t="s">
        <v>302</v>
      </c>
      <c r="H46" s="19">
        <v>44090</v>
      </c>
      <c r="I46" s="26"/>
      <c r="J46" s="26">
        <v>1</v>
      </c>
      <c r="K46" s="26">
        <v>1</v>
      </c>
      <c r="L46" s="26" t="s">
        <v>334</v>
      </c>
      <c r="M46" s="26">
        <f t="shared" si="0"/>
        <v>1</v>
      </c>
      <c r="N46" s="26"/>
      <c r="O46" s="26">
        <v>1</v>
      </c>
      <c r="P46" s="26"/>
      <c r="Q46" s="26"/>
      <c r="R46" s="26"/>
      <c r="S46" s="26"/>
      <c r="T46" s="26"/>
      <c r="U46" s="26"/>
      <c r="V46" s="26">
        <v>1</v>
      </c>
      <c r="W46" s="26"/>
      <c r="X46" s="26"/>
      <c r="Y46" s="26"/>
      <c r="Z46" s="26">
        <v>1</v>
      </c>
      <c r="AA46" s="26">
        <v>1</v>
      </c>
      <c r="AB46" s="26"/>
      <c r="AC46" s="26"/>
      <c r="AD46" s="26"/>
      <c r="AE46" s="26"/>
      <c r="AF46" s="26"/>
      <c r="AG46" s="43" t="s">
        <v>335</v>
      </c>
      <c r="AH46" s="26"/>
      <c r="AI46" s="33"/>
      <c r="AJ46" s="33"/>
    </row>
    <row r="47" spans="1:44" x14ac:dyDescent="0.15">
      <c r="A47" s="4">
        <v>34</v>
      </c>
      <c r="B47" s="343"/>
      <c r="C47" s="15" t="s">
        <v>303</v>
      </c>
      <c r="D47" s="16" t="str">
        <f>CONCATENATE(B44,C47)</f>
        <v>NLSSA014720Odontólogo</v>
      </c>
      <c r="E47" s="17" t="s">
        <v>304</v>
      </c>
      <c r="F47" s="17" t="s">
        <v>305</v>
      </c>
      <c r="G47" s="18" t="s">
        <v>306</v>
      </c>
      <c r="H47" s="19">
        <v>43724</v>
      </c>
      <c r="I47" s="26"/>
      <c r="J47" s="26">
        <v>1</v>
      </c>
      <c r="K47" s="26">
        <v>1</v>
      </c>
      <c r="L47" s="26" t="s">
        <v>332</v>
      </c>
      <c r="M47" s="26">
        <f t="shared" si="0"/>
        <v>1</v>
      </c>
      <c r="N47" s="26"/>
      <c r="O47" s="26">
        <v>1</v>
      </c>
      <c r="P47" s="26"/>
      <c r="Q47" s="26"/>
      <c r="R47" s="26"/>
      <c r="S47" s="26"/>
      <c r="T47" s="26"/>
      <c r="U47" s="26"/>
      <c r="V47" s="26">
        <v>1</v>
      </c>
      <c r="W47" s="26"/>
      <c r="X47" s="26"/>
      <c r="Y47" s="26"/>
      <c r="Z47" s="26">
        <v>1</v>
      </c>
      <c r="AA47" s="26">
        <v>1</v>
      </c>
      <c r="AB47" s="26"/>
      <c r="AC47" s="26"/>
      <c r="AD47" s="26"/>
      <c r="AE47" s="26"/>
      <c r="AF47" s="26"/>
      <c r="AG47" s="44" t="s">
        <v>335</v>
      </c>
      <c r="AH47" s="26"/>
      <c r="AI47" s="48"/>
      <c r="AJ47" s="48"/>
    </row>
    <row r="48" spans="1:44" x14ac:dyDescent="0.15">
      <c r="B48" s="22"/>
      <c r="C48" s="23"/>
      <c r="D48" s="23"/>
      <c r="E48" s="23"/>
      <c r="F48" s="23"/>
      <c r="G48" s="23"/>
      <c r="H48" s="23"/>
      <c r="I48" s="23"/>
      <c r="J48" s="33">
        <f>SUM(J14:J47)</f>
        <v>33</v>
      </c>
      <c r="K48" s="33">
        <f>SUM(K14:K47)</f>
        <v>32</v>
      </c>
      <c r="L48" s="34"/>
      <c r="M48" s="35"/>
      <c r="N48" s="338" t="s">
        <v>307</v>
      </c>
      <c r="O48" s="338"/>
      <c r="P48" s="338"/>
      <c r="Q48" s="338"/>
      <c r="R48" s="338"/>
      <c r="S48" s="338"/>
      <c r="T48" s="338"/>
      <c r="U48" s="338"/>
      <c r="V48" s="338"/>
      <c r="W48" s="338"/>
      <c r="X48" s="338"/>
      <c r="Y48" s="338"/>
      <c r="Z48" s="338"/>
      <c r="AA48" s="338"/>
      <c r="AB48" s="338"/>
      <c r="AC48" s="338"/>
      <c r="AD48" s="338"/>
      <c r="AE48" s="338"/>
      <c r="AF48" s="338"/>
      <c r="AG48" s="23"/>
      <c r="AH48" s="23"/>
      <c r="AI48" s="49">
        <f>SUM(AI14:AI47)</f>
        <v>0</v>
      </c>
      <c r="AJ48" s="50">
        <f>SUM(AJ14:AJ47)</f>
        <v>0</v>
      </c>
    </row>
    <row r="49" spans="1:36" ht="20" x14ac:dyDescent="0.15">
      <c r="B49" s="22"/>
      <c r="C49" s="23"/>
      <c r="D49" s="23"/>
      <c r="E49" s="23"/>
      <c r="F49" s="23"/>
      <c r="G49" s="23"/>
      <c r="H49" s="23"/>
      <c r="I49" s="23"/>
      <c r="J49" s="322">
        <f>(J48+K48)/2</f>
        <v>32.5</v>
      </c>
      <c r="K49" s="322"/>
      <c r="L49" s="36"/>
      <c r="M49" s="37"/>
      <c r="N49" s="338"/>
      <c r="O49" s="338"/>
      <c r="P49" s="338"/>
      <c r="Q49" s="338"/>
      <c r="R49" s="338"/>
      <c r="S49" s="338"/>
      <c r="T49" s="338"/>
      <c r="U49" s="338"/>
      <c r="V49" s="338"/>
      <c r="W49" s="338"/>
      <c r="X49" s="338"/>
      <c r="Y49" s="338"/>
      <c r="Z49" s="338"/>
      <c r="AA49" s="338"/>
      <c r="AB49" s="338"/>
      <c r="AC49" s="338"/>
      <c r="AD49" s="338"/>
      <c r="AE49" s="338"/>
      <c r="AF49" s="338"/>
      <c r="AG49" s="23"/>
      <c r="AH49" s="23"/>
      <c r="AI49" s="23"/>
      <c r="AJ49" s="23"/>
    </row>
    <row r="50" spans="1:36" ht="8.25" customHeight="1" x14ac:dyDescent="0.15">
      <c r="A50" s="24"/>
      <c r="B50" s="22"/>
      <c r="C50" s="23"/>
      <c r="D50" s="23"/>
      <c r="E50" s="23"/>
      <c r="F50" s="23"/>
      <c r="G50" s="23"/>
      <c r="H50" s="23"/>
      <c r="I50" s="23"/>
      <c r="J50" s="23"/>
      <c r="K50" s="23"/>
      <c r="L50" s="23"/>
      <c r="M50" s="23"/>
      <c r="N50" s="337"/>
      <c r="O50" s="337"/>
      <c r="P50" s="337"/>
      <c r="Q50" s="337"/>
      <c r="R50" s="337"/>
      <c r="S50" s="337"/>
      <c r="T50" s="337"/>
      <c r="U50" s="337"/>
      <c r="V50" s="337"/>
      <c r="W50" s="337"/>
      <c r="X50" s="337"/>
      <c r="Y50" s="337"/>
      <c r="Z50" s="337"/>
      <c r="AA50" s="337"/>
      <c r="AB50" s="337"/>
      <c r="AC50" s="337"/>
      <c r="AD50" s="337"/>
      <c r="AE50" s="337"/>
      <c r="AF50" s="337"/>
      <c r="AG50" s="38"/>
      <c r="AH50" s="23"/>
      <c r="AI50" s="23"/>
      <c r="AJ50" s="23"/>
    </row>
    <row r="51" spans="1:36" ht="13.5" customHeight="1" x14ac:dyDescent="0.15">
      <c r="A51" s="24"/>
      <c r="B51" s="22"/>
      <c r="C51" s="23"/>
      <c r="D51" s="23"/>
      <c r="E51" s="23"/>
      <c r="F51" s="23"/>
      <c r="G51" s="23"/>
      <c r="H51" s="23"/>
      <c r="I51" s="23"/>
      <c r="J51" s="23"/>
      <c r="K51" s="23"/>
      <c r="L51" s="23"/>
      <c r="M51" s="23"/>
      <c r="N51" s="337"/>
      <c r="O51" s="337"/>
      <c r="P51" s="337"/>
      <c r="Q51" s="337"/>
      <c r="R51" s="337"/>
      <c r="S51" s="337"/>
      <c r="T51" s="337"/>
      <c r="U51" s="337"/>
      <c r="V51" s="337"/>
      <c r="W51" s="337"/>
      <c r="X51" s="337"/>
      <c r="Y51" s="337"/>
      <c r="Z51" s="337"/>
      <c r="AA51" s="337"/>
      <c r="AB51" s="337"/>
      <c r="AC51" s="337"/>
      <c r="AD51" s="337"/>
      <c r="AE51" s="337"/>
      <c r="AF51" s="337"/>
      <c r="AG51" s="38"/>
      <c r="AH51" s="23"/>
      <c r="AI51" s="23"/>
      <c r="AJ51" s="23"/>
    </row>
    <row r="52" spans="1:36" ht="5.25" customHeight="1" x14ac:dyDescent="0.15"/>
    <row r="53" spans="1:36" ht="15" customHeight="1" x14ac:dyDescent="0.15">
      <c r="J53" s="324" t="s">
        <v>308</v>
      </c>
      <c r="K53" s="324"/>
      <c r="L53" s="324"/>
      <c r="M53" s="324"/>
      <c r="N53" s="324"/>
      <c r="O53" s="324"/>
      <c r="P53" s="324"/>
      <c r="Q53" s="324"/>
      <c r="R53" s="324"/>
      <c r="S53" s="324"/>
      <c r="T53" s="324"/>
      <c r="U53" s="324"/>
      <c r="V53" s="324"/>
      <c r="W53" s="324"/>
      <c r="X53" s="324"/>
      <c r="Y53" s="324"/>
      <c r="Z53" s="324"/>
      <c r="AA53" s="324"/>
      <c r="AB53" s="324"/>
      <c r="AC53" s="324"/>
      <c r="AD53" s="324"/>
      <c r="AE53" s="324"/>
      <c r="AF53" s="324"/>
      <c r="AG53" s="324"/>
      <c r="AH53" s="324"/>
      <c r="AI53" s="324"/>
      <c r="AJ53" s="324"/>
    </row>
    <row r="54" spans="1:36" x14ac:dyDescent="0.15">
      <c r="J54" s="39"/>
      <c r="K54" s="39"/>
      <c r="L54" s="39"/>
      <c r="M54" s="39"/>
      <c r="N54" s="39"/>
      <c r="O54" s="39"/>
      <c r="P54" s="39"/>
      <c r="Q54" s="39"/>
      <c r="R54" s="39"/>
      <c r="S54" s="39"/>
      <c r="T54" s="39"/>
      <c r="U54" s="39"/>
      <c r="V54" s="39"/>
      <c r="W54" s="39"/>
      <c r="X54" s="39"/>
      <c r="Y54" s="39"/>
      <c r="Z54" s="39"/>
      <c r="AA54" s="39"/>
      <c r="AB54" s="39"/>
      <c r="AC54" s="39"/>
      <c r="AD54" s="39"/>
      <c r="AE54" s="39"/>
      <c r="AF54" s="39"/>
      <c r="AG54" s="39"/>
      <c r="AH54" s="39"/>
      <c r="AI54" s="39"/>
      <c r="AJ54" s="7"/>
    </row>
    <row r="55" spans="1:36" ht="32.25" customHeight="1" x14ac:dyDescent="0.15">
      <c r="B55" s="325" t="s">
        <v>309</v>
      </c>
      <c r="C55" s="326"/>
      <c r="D55" s="326"/>
      <c r="E55" s="326"/>
      <c r="F55" s="326"/>
      <c r="G55" s="326"/>
      <c r="H55" s="326"/>
      <c r="I55" s="326"/>
      <c r="J55" s="326"/>
      <c r="K55" s="326"/>
      <c r="L55" s="326"/>
      <c r="M55" s="326"/>
      <c r="N55" s="326"/>
      <c r="O55" s="326"/>
      <c r="P55" s="326"/>
      <c r="Q55" s="326"/>
      <c r="R55" s="326"/>
      <c r="S55" s="326"/>
      <c r="T55" s="326"/>
      <c r="U55" s="326"/>
      <c r="V55" s="326"/>
      <c r="W55" s="326"/>
      <c r="X55" s="326"/>
      <c r="Y55" s="326"/>
      <c r="Z55" s="326"/>
      <c r="AA55" s="326"/>
      <c r="AB55" s="326"/>
      <c r="AC55" s="326"/>
      <c r="AD55" s="326"/>
      <c r="AE55" s="326"/>
      <c r="AF55" s="326"/>
      <c r="AG55" s="326"/>
      <c r="AH55" s="326"/>
      <c r="AI55" s="326"/>
      <c r="AJ55" s="326"/>
    </row>
    <row r="56" spans="1:36" x14ac:dyDescent="0.15">
      <c r="J56" s="39"/>
      <c r="K56" s="39"/>
      <c r="L56" s="39"/>
      <c r="M56" s="39"/>
      <c r="N56" s="39"/>
      <c r="O56" s="39"/>
      <c r="P56" s="39"/>
      <c r="Q56" s="39"/>
      <c r="R56" s="39"/>
      <c r="S56" s="39"/>
      <c r="T56" s="39"/>
      <c r="U56" s="39"/>
      <c r="V56" s="39"/>
      <c r="W56" s="39"/>
      <c r="X56" s="39"/>
      <c r="Y56" s="39"/>
      <c r="Z56" s="39"/>
      <c r="AA56" s="39"/>
      <c r="AB56" s="39"/>
      <c r="AC56" s="39"/>
      <c r="AD56" s="39"/>
      <c r="AE56" s="39"/>
      <c r="AF56" s="39"/>
      <c r="AG56" s="39"/>
      <c r="AH56" s="39"/>
      <c r="AI56" s="39"/>
      <c r="AJ56" s="7"/>
    </row>
    <row r="58" spans="1:36" s="2" customFormat="1" ht="11" x14ac:dyDescent="0.15">
      <c r="A58" s="11"/>
      <c r="B58" s="340" t="s">
        <v>30</v>
      </c>
      <c r="C58" s="340" t="s">
        <v>175</v>
      </c>
      <c r="D58" s="347" t="s">
        <v>176</v>
      </c>
      <c r="E58" s="327" t="s">
        <v>177</v>
      </c>
      <c r="F58" s="327" t="s">
        <v>178</v>
      </c>
      <c r="G58" s="340" t="s">
        <v>179</v>
      </c>
      <c r="H58" s="327" t="s">
        <v>180</v>
      </c>
      <c r="I58" s="327" t="s">
        <v>181</v>
      </c>
      <c r="J58" s="327" t="s">
        <v>182</v>
      </c>
      <c r="K58" s="327"/>
      <c r="L58" s="328" t="s">
        <v>183</v>
      </c>
      <c r="M58" s="328" t="s">
        <v>184</v>
      </c>
      <c r="N58" s="321" t="s">
        <v>185</v>
      </c>
      <c r="O58" s="321"/>
      <c r="P58" s="321"/>
      <c r="Q58" s="321"/>
      <c r="R58" s="321"/>
      <c r="S58" s="321"/>
      <c r="T58" s="321"/>
      <c r="U58" s="321"/>
      <c r="V58" s="321"/>
      <c r="W58" s="321"/>
      <c r="X58" s="321"/>
      <c r="Y58" s="321"/>
      <c r="Z58" s="321"/>
      <c r="AA58" s="321"/>
      <c r="AB58" s="321"/>
      <c r="AC58" s="321"/>
      <c r="AD58" s="321"/>
      <c r="AE58" s="321"/>
      <c r="AF58" s="331" t="s">
        <v>186</v>
      </c>
      <c r="AG58" s="334" t="s">
        <v>187</v>
      </c>
      <c r="AH58" s="334" t="s">
        <v>188</v>
      </c>
      <c r="AI58" s="42" t="str">
        <f>+AI10</f>
        <v>febrero</v>
      </c>
      <c r="AJ58" s="42" t="str">
        <f>+AJ10</f>
        <v>febrero</v>
      </c>
    </row>
    <row r="59" spans="1:36" s="2" customFormat="1" ht="15" customHeight="1" x14ac:dyDescent="0.15">
      <c r="A59" s="11"/>
      <c r="B59" s="340"/>
      <c r="C59" s="340"/>
      <c r="D59" s="348"/>
      <c r="E59" s="327"/>
      <c r="F59" s="327"/>
      <c r="G59" s="340"/>
      <c r="H59" s="327"/>
      <c r="I59" s="327"/>
      <c r="J59" s="327"/>
      <c r="K59" s="327"/>
      <c r="L59" s="329"/>
      <c r="M59" s="329"/>
      <c r="N59" s="321"/>
      <c r="O59" s="321"/>
      <c r="P59" s="321"/>
      <c r="Q59" s="321"/>
      <c r="R59" s="321"/>
      <c r="S59" s="321"/>
      <c r="T59" s="321"/>
      <c r="U59" s="321"/>
      <c r="V59" s="321"/>
      <c r="W59" s="321"/>
      <c r="X59" s="321"/>
      <c r="Y59" s="321"/>
      <c r="Z59" s="321"/>
      <c r="AA59" s="321"/>
      <c r="AB59" s="321"/>
      <c r="AC59" s="321"/>
      <c r="AD59" s="321"/>
      <c r="AE59" s="321"/>
      <c r="AF59" s="332"/>
      <c r="AG59" s="335"/>
      <c r="AH59" s="335"/>
      <c r="AI59" s="323" t="s">
        <v>189</v>
      </c>
      <c r="AJ59" s="323" t="s">
        <v>190</v>
      </c>
    </row>
    <row r="60" spans="1:36" s="2" customFormat="1" ht="15" customHeight="1" x14ac:dyDescent="0.15">
      <c r="A60" s="11"/>
      <c r="B60" s="340"/>
      <c r="C60" s="340"/>
      <c r="D60" s="348"/>
      <c r="E60" s="327"/>
      <c r="F60" s="327"/>
      <c r="G60" s="340"/>
      <c r="H60" s="327"/>
      <c r="I60" s="327"/>
      <c r="J60" s="12" t="s">
        <v>191</v>
      </c>
      <c r="K60" s="12" t="s">
        <v>192</v>
      </c>
      <c r="L60" s="329"/>
      <c r="M60" s="329"/>
      <c r="N60" s="321"/>
      <c r="O60" s="321"/>
      <c r="P60" s="321"/>
      <c r="Q60" s="321"/>
      <c r="R60" s="321"/>
      <c r="S60" s="321"/>
      <c r="T60" s="321"/>
      <c r="U60" s="321"/>
      <c r="V60" s="321"/>
      <c r="W60" s="321"/>
      <c r="X60" s="321"/>
      <c r="Y60" s="321"/>
      <c r="Z60" s="321"/>
      <c r="AA60" s="321"/>
      <c r="AB60" s="321"/>
      <c r="AC60" s="321"/>
      <c r="AD60" s="321"/>
      <c r="AE60" s="321"/>
      <c r="AF60" s="333"/>
      <c r="AG60" s="335"/>
      <c r="AH60" s="335"/>
      <c r="AI60" s="323"/>
      <c r="AJ60" s="323"/>
    </row>
    <row r="61" spans="1:36" s="3" customFormat="1" ht="31.5" customHeight="1" x14ac:dyDescent="0.2">
      <c r="A61" s="13"/>
      <c r="B61" s="340"/>
      <c r="C61" s="340"/>
      <c r="D61" s="349"/>
      <c r="E61" s="327"/>
      <c r="F61" s="327"/>
      <c r="G61" s="340"/>
      <c r="H61" s="12" t="s">
        <v>193</v>
      </c>
      <c r="I61" s="12" t="s">
        <v>193</v>
      </c>
      <c r="J61" s="327" t="s">
        <v>194</v>
      </c>
      <c r="K61" s="327"/>
      <c r="L61" s="330"/>
      <c r="M61" s="330"/>
      <c r="N61" s="29">
        <v>1</v>
      </c>
      <c r="O61" s="29">
        <v>2</v>
      </c>
      <c r="P61" s="29">
        <v>3</v>
      </c>
      <c r="Q61" s="29">
        <v>4</v>
      </c>
      <c r="R61" s="29">
        <v>5</v>
      </c>
      <c r="S61" s="29">
        <v>6</v>
      </c>
      <c r="T61" s="29">
        <v>7</v>
      </c>
      <c r="U61" s="29">
        <v>8</v>
      </c>
      <c r="V61" s="29">
        <v>9</v>
      </c>
      <c r="W61" s="29">
        <v>10</v>
      </c>
      <c r="X61" s="29">
        <v>11</v>
      </c>
      <c r="Y61" s="29">
        <v>12</v>
      </c>
      <c r="Z61" s="29">
        <v>13</v>
      </c>
      <c r="AA61" s="29">
        <v>14</v>
      </c>
      <c r="AB61" s="29">
        <v>15</v>
      </c>
      <c r="AC61" s="29">
        <v>16</v>
      </c>
      <c r="AD61" s="29">
        <v>17</v>
      </c>
      <c r="AE61" s="29">
        <v>18</v>
      </c>
      <c r="AF61" s="40">
        <v>19</v>
      </c>
      <c r="AG61" s="336"/>
      <c r="AH61" s="336"/>
      <c r="AI61" s="323"/>
      <c r="AJ61" s="323"/>
    </row>
    <row r="62" spans="1:36" x14ac:dyDescent="0.15">
      <c r="B62" s="25"/>
      <c r="C62" s="26"/>
      <c r="D62" s="16"/>
      <c r="E62" s="26"/>
      <c r="F62" s="26"/>
      <c r="G62" s="26"/>
      <c r="H62" s="27"/>
      <c r="I62" s="26"/>
      <c r="J62" s="26"/>
      <c r="K62" s="26"/>
      <c r="L62" s="26"/>
      <c r="M62" s="26">
        <f>IF(SUM(N62:AF62)&gt;0,1,0)</f>
        <v>0</v>
      </c>
      <c r="N62" s="26"/>
      <c r="O62" s="26"/>
      <c r="P62" s="26"/>
      <c r="Q62" s="26"/>
      <c r="R62" s="26"/>
      <c r="S62" s="26"/>
      <c r="T62" s="26"/>
      <c r="U62" s="26"/>
      <c r="V62" s="26"/>
      <c r="W62" s="26"/>
      <c r="X62" s="26"/>
      <c r="Y62" s="26"/>
      <c r="Z62" s="26"/>
      <c r="AA62" s="26"/>
      <c r="AB62" s="26"/>
      <c r="AC62" s="26"/>
      <c r="AD62" s="26"/>
      <c r="AE62" s="26"/>
      <c r="AF62" s="26"/>
      <c r="AG62" s="26"/>
      <c r="AH62" s="26"/>
      <c r="AI62" s="33">
        <f t="shared" ref="AI62:AI70" si="1">IF(SUM(N62:AE62)&gt;0,1,0)</f>
        <v>0</v>
      </c>
      <c r="AJ62" s="33">
        <f t="shared" ref="AJ62:AJ70" si="2">AI62+AF62</f>
        <v>0</v>
      </c>
    </row>
    <row r="63" spans="1:36" x14ac:dyDescent="0.15">
      <c r="B63" s="25"/>
      <c r="C63" s="26"/>
      <c r="D63" s="16"/>
      <c r="E63" s="17"/>
      <c r="F63" s="17"/>
      <c r="G63" s="18"/>
      <c r="H63" s="19"/>
      <c r="I63" s="26"/>
      <c r="J63" s="26"/>
      <c r="K63" s="26"/>
      <c r="L63" s="26"/>
      <c r="M63" s="26">
        <f>IF(SUM(N63:AF63)&gt;0,1,0)</f>
        <v>0</v>
      </c>
      <c r="N63" s="26"/>
      <c r="O63" s="26"/>
      <c r="P63" s="26"/>
      <c r="Q63" s="26"/>
      <c r="R63" s="26"/>
      <c r="S63" s="26"/>
      <c r="T63" s="26"/>
      <c r="U63" s="26"/>
      <c r="V63" s="26"/>
      <c r="W63" s="26"/>
      <c r="X63" s="26"/>
      <c r="Y63" s="26"/>
      <c r="Z63" s="26"/>
      <c r="AA63" s="26"/>
      <c r="AB63" s="26"/>
      <c r="AC63" s="26"/>
      <c r="AD63" s="26"/>
      <c r="AE63" s="26"/>
      <c r="AF63" s="26"/>
      <c r="AG63" s="26"/>
      <c r="AH63" s="26"/>
      <c r="AI63" s="33">
        <f t="shared" si="1"/>
        <v>0</v>
      </c>
      <c r="AJ63" s="33">
        <f t="shared" si="2"/>
        <v>0</v>
      </c>
    </row>
    <row r="64" spans="1:36" x14ac:dyDescent="0.15">
      <c r="B64" s="25"/>
      <c r="C64" s="26"/>
      <c r="D64" s="16"/>
      <c r="E64" s="26"/>
      <c r="F64" s="26"/>
      <c r="G64" s="27"/>
      <c r="H64" s="27"/>
      <c r="I64" s="26"/>
      <c r="J64" s="26"/>
      <c r="K64" s="26"/>
      <c r="L64" s="26"/>
      <c r="M64" s="26">
        <f>IF(SUM(N64:AF64)&gt;0,1,0)</f>
        <v>0</v>
      </c>
      <c r="N64" s="26"/>
      <c r="O64" s="26"/>
      <c r="P64" s="26"/>
      <c r="Q64" s="26"/>
      <c r="R64" s="26"/>
      <c r="S64" s="26"/>
      <c r="T64" s="26"/>
      <c r="U64" s="26"/>
      <c r="V64" s="26"/>
      <c r="W64" s="26"/>
      <c r="X64" s="26"/>
      <c r="Y64" s="26"/>
      <c r="Z64" s="26"/>
      <c r="AA64" s="26"/>
      <c r="AB64" s="26"/>
      <c r="AC64" s="26"/>
      <c r="AD64" s="26"/>
      <c r="AE64" s="26"/>
      <c r="AF64" s="26"/>
      <c r="AG64" s="26"/>
      <c r="AH64" s="26"/>
      <c r="AI64" s="33">
        <f t="shared" si="1"/>
        <v>0</v>
      </c>
      <c r="AJ64" s="33">
        <f t="shared" si="2"/>
        <v>0</v>
      </c>
    </row>
    <row r="65" spans="2:36" x14ac:dyDescent="0.15">
      <c r="B65" s="25"/>
      <c r="C65" s="26"/>
      <c r="D65" s="26"/>
      <c r="E65" s="26"/>
      <c r="F65" s="26"/>
      <c r="G65" s="26"/>
      <c r="H65" s="26"/>
      <c r="I65" s="26"/>
      <c r="J65" s="26"/>
      <c r="K65" s="26"/>
      <c r="L65" s="26"/>
      <c r="M65" s="26"/>
      <c r="N65" s="26"/>
      <c r="O65" s="26"/>
      <c r="P65" s="26"/>
      <c r="Q65" s="26"/>
      <c r="R65" s="26"/>
      <c r="S65" s="26"/>
      <c r="T65" s="26"/>
      <c r="U65" s="26"/>
      <c r="V65" s="26"/>
      <c r="W65" s="26"/>
      <c r="X65" s="26"/>
      <c r="Y65" s="26"/>
      <c r="Z65" s="26"/>
      <c r="AA65" s="26"/>
      <c r="AB65" s="26"/>
      <c r="AC65" s="26"/>
      <c r="AD65" s="26"/>
      <c r="AE65" s="26"/>
      <c r="AF65" s="26"/>
      <c r="AG65" s="26"/>
      <c r="AH65" s="26"/>
      <c r="AI65" s="33">
        <f t="shared" si="1"/>
        <v>0</v>
      </c>
      <c r="AJ65" s="33">
        <f t="shared" si="2"/>
        <v>0</v>
      </c>
    </row>
    <row r="66" spans="2:36" x14ac:dyDescent="0.15">
      <c r="B66" s="25"/>
      <c r="C66" s="26"/>
      <c r="D66" s="26"/>
      <c r="E66" s="26"/>
      <c r="F66" s="26"/>
      <c r="G66" s="26"/>
      <c r="H66" s="26"/>
      <c r="I66" s="26"/>
      <c r="J66" s="26"/>
      <c r="K66" s="26"/>
      <c r="L66" s="26"/>
      <c r="M66" s="26"/>
      <c r="N66" s="26"/>
      <c r="O66" s="26"/>
      <c r="P66" s="26"/>
      <c r="Q66" s="26"/>
      <c r="R66" s="26"/>
      <c r="S66" s="26"/>
      <c r="T66" s="26"/>
      <c r="U66" s="26"/>
      <c r="V66" s="26"/>
      <c r="W66" s="26"/>
      <c r="X66" s="26"/>
      <c r="Y66" s="26"/>
      <c r="Z66" s="26"/>
      <c r="AA66" s="26"/>
      <c r="AB66" s="26"/>
      <c r="AC66" s="26"/>
      <c r="AD66" s="26"/>
      <c r="AE66" s="26"/>
      <c r="AF66" s="26"/>
      <c r="AG66" s="26"/>
      <c r="AH66" s="26"/>
      <c r="AI66" s="33">
        <f t="shared" si="1"/>
        <v>0</v>
      </c>
      <c r="AJ66" s="33">
        <f t="shared" si="2"/>
        <v>0</v>
      </c>
    </row>
    <row r="67" spans="2:36" x14ac:dyDescent="0.15">
      <c r="B67" s="25"/>
      <c r="C67" s="26"/>
      <c r="D67" s="26"/>
      <c r="E67" s="26"/>
      <c r="F67" s="26"/>
      <c r="G67" s="26"/>
      <c r="H67" s="26"/>
      <c r="I67" s="26"/>
      <c r="J67" s="26"/>
      <c r="K67" s="26"/>
      <c r="L67" s="26"/>
      <c r="M67" s="26"/>
      <c r="N67" s="26"/>
      <c r="O67" s="26"/>
      <c r="P67" s="26"/>
      <c r="Q67" s="26"/>
      <c r="R67" s="26"/>
      <c r="S67" s="26"/>
      <c r="T67" s="26"/>
      <c r="U67" s="26"/>
      <c r="V67" s="26"/>
      <c r="W67" s="26"/>
      <c r="X67" s="26"/>
      <c r="Y67" s="26"/>
      <c r="Z67" s="26"/>
      <c r="AA67" s="26"/>
      <c r="AB67" s="26"/>
      <c r="AC67" s="26"/>
      <c r="AD67" s="26"/>
      <c r="AE67" s="26"/>
      <c r="AF67" s="26"/>
      <c r="AG67" s="26"/>
      <c r="AH67" s="26"/>
      <c r="AI67" s="33">
        <f t="shared" si="1"/>
        <v>0</v>
      </c>
      <c r="AJ67" s="33">
        <f t="shared" si="2"/>
        <v>0</v>
      </c>
    </row>
    <row r="68" spans="2:36" x14ac:dyDescent="0.15">
      <c r="B68" s="25"/>
      <c r="C68" s="26"/>
      <c r="D68" s="26"/>
      <c r="E68" s="26"/>
      <c r="F68" s="26"/>
      <c r="G68" s="26"/>
      <c r="H68" s="26"/>
      <c r="I68" s="26"/>
      <c r="J68" s="26"/>
      <c r="K68" s="26"/>
      <c r="L68" s="26"/>
      <c r="M68" s="26"/>
      <c r="N68" s="26"/>
      <c r="O68" s="26"/>
      <c r="P68" s="26"/>
      <c r="Q68" s="26"/>
      <c r="R68" s="26"/>
      <c r="S68" s="26"/>
      <c r="T68" s="26"/>
      <c r="U68" s="26"/>
      <c r="V68" s="26"/>
      <c r="W68" s="26"/>
      <c r="X68" s="26"/>
      <c r="Y68" s="26"/>
      <c r="Z68" s="26"/>
      <c r="AA68" s="26"/>
      <c r="AB68" s="26"/>
      <c r="AC68" s="26"/>
      <c r="AD68" s="26"/>
      <c r="AE68" s="26"/>
      <c r="AF68" s="26"/>
      <c r="AG68" s="26"/>
      <c r="AH68" s="26"/>
      <c r="AI68" s="33">
        <f t="shared" si="1"/>
        <v>0</v>
      </c>
      <c r="AJ68" s="33">
        <f t="shared" si="2"/>
        <v>0</v>
      </c>
    </row>
    <row r="69" spans="2:36" x14ac:dyDescent="0.15">
      <c r="B69" s="25"/>
      <c r="C69" s="26"/>
      <c r="D69" s="26"/>
      <c r="E69" s="26"/>
      <c r="F69" s="26"/>
      <c r="G69" s="26"/>
      <c r="H69" s="26"/>
      <c r="I69" s="26"/>
      <c r="J69" s="26"/>
      <c r="K69" s="26"/>
      <c r="L69" s="26"/>
      <c r="M69" s="26"/>
      <c r="N69" s="26"/>
      <c r="O69" s="26"/>
      <c r="P69" s="26"/>
      <c r="Q69" s="26"/>
      <c r="R69" s="26"/>
      <c r="S69" s="26"/>
      <c r="T69" s="26"/>
      <c r="U69" s="26"/>
      <c r="V69" s="26"/>
      <c r="W69" s="26"/>
      <c r="X69" s="26"/>
      <c r="Y69" s="26"/>
      <c r="Z69" s="26"/>
      <c r="AA69" s="26"/>
      <c r="AB69" s="26"/>
      <c r="AC69" s="26"/>
      <c r="AD69" s="26"/>
      <c r="AE69" s="26"/>
      <c r="AF69" s="26"/>
      <c r="AG69" s="26"/>
      <c r="AH69" s="26"/>
      <c r="AI69" s="33">
        <f t="shared" si="1"/>
        <v>0</v>
      </c>
      <c r="AJ69" s="33">
        <f t="shared" si="2"/>
        <v>0</v>
      </c>
    </row>
    <row r="70" spans="2:36" x14ac:dyDescent="0.15">
      <c r="B70" s="25"/>
      <c r="C70" s="26"/>
      <c r="D70" s="26"/>
      <c r="E70" s="26"/>
      <c r="F70" s="26"/>
      <c r="G70" s="26"/>
      <c r="H70" s="26"/>
      <c r="I70" s="26"/>
      <c r="J70" s="26"/>
      <c r="K70" s="26"/>
      <c r="L70" s="26"/>
      <c r="M70" s="26"/>
      <c r="N70" s="26"/>
      <c r="O70" s="26"/>
      <c r="P70" s="26"/>
      <c r="Q70" s="26"/>
      <c r="R70" s="26"/>
      <c r="S70" s="26"/>
      <c r="T70" s="26"/>
      <c r="U70" s="26"/>
      <c r="V70" s="26"/>
      <c r="W70" s="26"/>
      <c r="X70" s="26"/>
      <c r="Y70" s="26"/>
      <c r="Z70" s="26"/>
      <c r="AA70" s="26"/>
      <c r="AB70" s="26"/>
      <c r="AC70" s="26"/>
      <c r="AD70" s="26"/>
      <c r="AE70" s="26"/>
      <c r="AF70" s="26"/>
      <c r="AG70" s="26"/>
      <c r="AH70" s="26"/>
      <c r="AI70" s="33">
        <f t="shared" si="1"/>
        <v>0</v>
      </c>
      <c r="AJ70" s="33">
        <f t="shared" si="2"/>
        <v>0</v>
      </c>
    </row>
    <row r="71" spans="2:36" x14ac:dyDescent="0.15">
      <c r="J71" s="33">
        <f>SUM(J62:J70)</f>
        <v>0</v>
      </c>
      <c r="K71" s="33">
        <f>SUM(K62:K70)</f>
        <v>0</v>
      </c>
      <c r="AI71" s="52">
        <f>SUM(AI62:AI70)</f>
        <v>0</v>
      </c>
      <c r="AJ71" s="49">
        <f>SUM(AJ62:AJ70)</f>
        <v>0</v>
      </c>
    </row>
    <row r="72" spans="2:36" ht="20" x14ac:dyDescent="0.15">
      <c r="J72" s="322">
        <f>(J71+K71)/2</f>
        <v>0</v>
      </c>
      <c r="K72" s="322"/>
    </row>
    <row r="73" spans="2:36" ht="20" x14ac:dyDescent="0.15">
      <c r="J73" s="339">
        <f>+J49+J72</f>
        <v>32.5</v>
      </c>
      <c r="K73" s="339"/>
      <c r="M73" s="51">
        <f>SUM(M14:M47)</f>
        <v>20</v>
      </c>
      <c r="AI73" s="53">
        <f>+AI48+AI71</f>
        <v>0</v>
      </c>
      <c r="AJ73" s="53">
        <f>+AJ48+AJ71</f>
        <v>0</v>
      </c>
    </row>
  </sheetData>
  <sheetProtection formatCells="0" formatColumns="0" formatRows="0" insertColumns="0" insertRows="0" insertHyperlinks="0" deleteColumns="0" deleteRows="0" sort="0" autoFilter="0" pivotTables="0"/>
  <mergeCells count="83">
    <mergeCell ref="A1:AJ1"/>
    <mergeCell ref="A2:AJ2"/>
    <mergeCell ref="A3:AJ3"/>
    <mergeCell ref="A4:AJ4"/>
    <mergeCell ref="A5:AJ5"/>
    <mergeCell ref="A6:AJ6"/>
    <mergeCell ref="B8:C8"/>
    <mergeCell ref="E8:F8"/>
    <mergeCell ref="N8:AI8"/>
    <mergeCell ref="J13:K13"/>
    <mergeCell ref="D10:D13"/>
    <mergeCell ref="E10:E13"/>
    <mergeCell ref="F10:F13"/>
    <mergeCell ref="G10:G13"/>
    <mergeCell ref="H10:H12"/>
    <mergeCell ref="I10:I12"/>
    <mergeCell ref="L10:L13"/>
    <mergeCell ref="M10:M13"/>
    <mergeCell ref="AF10:AF12"/>
    <mergeCell ref="AG10:AG13"/>
    <mergeCell ref="AH10:AH13"/>
    <mergeCell ref="AL14:AR14"/>
    <mergeCell ref="AL15:AR15"/>
    <mergeCell ref="AL16:AR16"/>
    <mergeCell ref="AL17:AR17"/>
    <mergeCell ref="AL18:AR18"/>
    <mergeCell ref="AL19:AR19"/>
    <mergeCell ref="AL20:AR20"/>
    <mergeCell ref="AL21:AR21"/>
    <mergeCell ref="AL22:AR22"/>
    <mergeCell ref="AL23:AR23"/>
    <mergeCell ref="AL24:AR24"/>
    <mergeCell ref="AL25:AR25"/>
    <mergeCell ref="AL26:AR26"/>
    <mergeCell ref="AL27:AR27"/>
    <mergeCell ref="AL28:AR28"/>
    <mergeCell ref="AL29:AR29"/>
    <mergeCell ref="AL30:AR30"/>
    <mergeCell ref="AL31:AR31"/>
    <mergeCell ref="AL32:AR32"/>
    <mergeCell ref="AL33:AR33"/>
    <mergeCell ref="C10:C13"/>
    <mergeCell ref="C58:C61"/>
    <mergeCell ref="J72:K72"/>
    <mergeCell ref="D58:D61"/>
    <mergeCell ref="E58:E61"/>
    <mergeCell ref="F58:F61"/>
    <mergeCell ref="G58:G61"/>
    <mergeCell ref="H58:H60"/>
    <mergeCell ref="I58:I60"/>
    <mergeCell ref="J58:K59"/>
    <mergeCell ref="N50:AF51"/>
    <mergeCell ref="N48:AF49"/>
    <mergeCell ref="J73:K73"/>
    <mergeCell ref="B10:B13"/>
    <mergeCell ref="B14:B16"/>
    <mergeCell ref="B17:B19"/>
    <mergeCell ref="B20:B22"/>
    <mergeCell ref="B23:B25"/>
    <mergeCell ref="B26:B28"/>
    <mergeCell ref="B29:B31"/>
    <mergeCell ref="B32:B34"/>
    <mergeCell ref="B35:B37"/>
    <mergeCell ref="B38:B40"/>
    <mergeCell ref="B41:B43"/>
    <mergeCell ref="B44:B47"/>
    <mergeCell ref="B58:B61"/>
    <mergeCell ref="N58:AE60"/>
    <mergeCell ref="J49:K49"/>
    <mergeCell ref="AI11:AI13"/>
    <mergeCell ref="AI59:AI61"/>
    <mergeCell ref="AJ11:AJ13"/>
    <mergeCell ref="AJ59:AJ61"/>
    <mergeCell ref="N10:AE12"/>
    <mergeCell ref="J53:AJ53"/>
    <mergeCell ref="B55:AJ55"/>
    <mergeCell ref="J61:K61"/>
    <mergeCell ref="L58:L61"/>
    <mergeCell ref="M58:M61"/>
    <mergeCell ref="AF58:AF60"/>
    <mergeCell ref="AG58:AG61"/>
    <mergeCell ref="AH58:AH61"/>
    <mergeCell ref="J10:K11"/>
  </mergeCells>
  <dataValidations count="3">
    <dataValidation type="date" operator="lessThan" allowBlank="1" showInputMessage="1" showErrorMessage="1" sqref="H1:H14 H18:H21 H23:H24 H39:H1048576 H26:H37 I1:I21 I23:I28 I45:I1048576 I30:I43">
      <formula1>44561</formula1>
    </dataValidation>
    <dataValidation type="whole" allowBlank="1" showInputMessage="1" showErrorMessage="1" error="Anotar 1 si laboró la quincena ó 0 si no laboró la quincena" sqref="J62:K70 J14:K47">
      <formula1>0</formula1>
      <formula2>1</formula2>
    </dataValidation>
    <dataValidation type="whole" allowBlank="1" showInputMessage="1" showErrorMessage="1" error="Indicar 1 en el tema prioritario en que se capacito el personal" sqref="N62:AF70 N14:AF47">
      <formula1>0</formula1>
      <formula2>1</formula2>
    </dataValidation>
  </dataValidations>
  <pageMargins left="0.25" right="0.25" top="0.21" bottom="0.23" header="0.16" footer="0.16"/>
  <pageSetup paperSize="139" scale="37" fitToHeight="0" orientation="landscape"/>
  <ignoredErrors>
    <ignoredError sqref="M46:M47 M14 M37" unlockedFormula="1"/>
  </ignoredErrors>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4</vt:i4>
      </vt:variant>
    </vt:vector>
  </HeadingPairs>
  <TitlesOfParts>
    <vt:vector size="4" baseType="lpstr">
      <vt:lpstr>IG_2019_P1</vt:lpstr>
      <vt:lpstr>IG_2019_P2</vt:lpstr>
      <vt:lpstr>IG_2019_P3</vt:lpstr>
      <vt:lpstr>IG_PLANT_CAP</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Nayeli Paz Calera</dc:creator>
  <cp:lastModifiedBy>Usuario de Microsoft Office</cp:lastModifiedBy>
  <cp:lastPrinted>2021-11-23T17:12:00Z</cp:lastPrinted>
  <dcterms:created xsi:type="dcterms:W3CDTF">2017-03-06T19:24:00Z</dcterms:created>
  <dcterms:modified xsi:type="dcterms:W3CDTF">2023-04-05T22:53:40Z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09E3FDCDBC4C400F8AB9162C9A030FA5</vt:lpwstr>
  </property>
  <property fmtid="{D5CDD505-2E9C-101B-9397-08002B2CF9AE}" pid="3" name="KSOProductBuildVer">
    <vt:lpwstr>3082-11.2.0.11440</vt:lpwstr>
  </property>
</Properties>
</file>